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DIPRON\Mapas de Riesgos\corrupcion\"/>
    </mc:Choice>
  </mc:AlternateContent>
  <bookViews>
    <workbookView xWindow="-120" yWindow="-120" windowWidth="29040" windowHeight="15840"/>
  </bookViews>
  <sheets>
    <sheet name="Procesos Misionales" sheetId="6" r:id="rId1"/>
    <sheet name="ENCUESTA DE IMPACTO R1" sheetId="7" state="hidden" r:id="rId2"/>
    <sheet name="ENCUESTA DE IMPACTO R2" sheetId="2" state="hidden" r:id="rId3"/>
    <sheet name="ENCUESTA DE IMPACTO R3" sheetId="8" state="hidden" r:id="rId4"/>
    <sheet name="ENCUESTA DE IMPACTO R4" sheetId="10" state="hidden" r:id="rId5"/>
    <sheet name="Datos" sheetId="4" state="hidden" r:id="rId6"/>
  </sheets>
  <definedNames>
    <definedName name="_xlnm.Print_Area" localSheetId="0">'Procesos Misionales'!$A$1:$AG$25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6" l="1"/>
  <c r="L42" i="6"/>
  <c r="L41" i="6"/>
  <c r="Q40" i="6"/>
  <c r="R37" i="6" s="1"/>
  <c r="S37" i="6" s="1"/>
  <c r="T37" i="6" s="1"/>
  <c r="L40" i="6"/>
  <c r="L39" i="6"/>
  <c r="L38" i="6"/>
  <c r="L37" i="6"/>
  <c r="M37" i="6" s="1"/>
  <c r="M40" i="6" s="1"/>
  <c r="G37" i="6"/>
  <c r="L36" i="6"/>
  <c r="L35" i="6"/>
  <c r="L34" i="6"/>
  <c r="Q33" i="6"/>
  <c r="R30" i="6" s="1"/>
  <c r="S30" i="6" s="1"/>
  <c r="T30" i="6" s="1"/>
  <c r="L33" i="6"/>
  <c r="M30" i="6" s="1"/>
  <c r="M33" i="6" s="1"/>
  <c r="L32" i="6"/>
  <c r="L31" i="6"/>
  <c r="L30" i="6"/>
  <c r="G30" i="6"/>
  <c r="L29" i="6"/>
  <c r="L28" i="6"/>
  <c r="L27" i="6"/>
  <c r="Q26" i="6"/>
  <c r="R23" i="6" s="1"/>
  <c r="S23" i="6" s="1"/>
  <c r="T23" i="6" s="1"/>
  <c r="L26" i="6"/>
  <c r="L25" i="6"/>
  <c r="L24" i="6"/>
  <c r="L23" i="6"/>
  <c r="M23" i="6" s="1"/>
  <c r="M26" i="6" s="1"/>
  <c r="G23" i="6"/>
  <c r="O40" i="6" l="1"/>
  <c r="O37" i="6" s="1"/>
  <c r="P37" i="6"/>
  <c r="O33" i="6"/>
  <c r="O30" i="6" s="1"/>
  <c r="P30" i="6"/>
  <c r="O26" i="6"/>
  <c r="O23" i="6" s="1"/>
  <c r="P23" i="6"/>
  <c r="L22" i="6" l="1"/>
  <c r="L21" i="6"/>
  <c r="L20" i="6"/>
  <c r="L19" i="6"/>
  <c r="L18" i="6"/>
  <c r="L17" i="6"/>
  <c r="L16" i="6"/>
  <c r="G16" i="6"/>
  <c r="H16" i="6" s="1"/>
  <c r="M16" i="6" l="1"/>
  <c r="M19" i="6"/>
  <c r="O19" i="6" s="1"/>
  <c r="P16" i="6" l="1"/>
  <c r="Q19" i="6"/>
  <c r="R16" i="6" s="1"/>
  <c r="S16" i="6" s="1"/>
  <c r="T16" i="6" s="1"/>
  <c r="O16" i="6"/>
</calcChain>
</file>

<file path=xl/sharedStrings.xml><?xml version="1.0" encoding="utf-8"?>
<sst xmlns="http://schemas.openxmlformats.org/spreadsheetml/2006/main" count="486" uniqueCount="202">
  <si>
    <t>DIRECCIONAMIENTO ESTRATÉGICO</t>
  </si>
  <si>
    <t>CÓDIGO</t>
  </si>
  <si>
    <t>E-DES-FT-020</t>
  </si>
  <si>
    <t>VERSIÓN</t>
  </si>
  <si>
    <t>02</t>
  </si>
  <si>
    <t>MAPA DE RIESGOS DE CORRUPCIÓN</t>
  </si>
  <si>
    <t>PÁGINA</t>
  </si>
  <si>
    <t xml:space="preserve">1 de 1 </t>
  </si>
  <si>
    <t>VIGENTE DESDE</t>
  </si>
  <si>
    <t>PROCESO</t>
  </si>
  <si>
    <t>PROCESOS MISIONALES</t>
  </si>
  <si>
    <t>FECHA DE ACTUALIZACIÓN</t>
  </si>
  <si>
    <t>OBJETIVO DEL PROCESO</t>
  </si>
  <si>
    <t>FORMULACIÓN</t>
  </si>
  <si>
    <t>1 SEGUIMIENTO</t>
  </si>
  <si>
    <t>2 SEGUIMIENTO</t>
  </si>
  <si>
    <t>3 SEGUIMIENTO</t>
  </si>
  <si>
    <t>ALCANCE DEL PROCESO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</si>
  <si>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</si>
  <si>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</si>
  <si>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</si>
  <si>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</si>
  <si>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</si>
  <si>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</si>
  <si>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</si>
  <si>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</si>
  <si>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</si>
  <si>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</si>
  <si>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</si>
  <si>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</si>
  <si>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</si>
  <si>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</si>
  <si>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</si>
  <si>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</si>
  <si>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</si>
  <si>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</si>
  <si>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</si>
  <si>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</si>
  <si>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</si>
  <si>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</si>
  <si>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</si>
  <si>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</si>
  <si>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</si>
  <si>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</si>
  <si>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</si>
  <si>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</si>
  <si>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</si>
  <si>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</si>
  <si>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</si>
  <si>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</si>
  <si>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</si>
  <si>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</si>
  <si>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</si>
  <si>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</si>
  <si>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</si>
  <si>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</si>
  <si>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</si>
  <si>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Inobservancia por parte de los equipos psicosociales a los procedimientos y controles establecidos.
* Ausencia o debilidad en el seguimiento y controles que se realizan sobre las acciones desarrolladas y evidencias presentadas por los equipos.</t>
  </si>
  <si>
    <t xml:space="preserve">Manipulación y alteración de la información de los NNAJ por parte de los funcionarios y/o contratistas del proceso misional para beneficiar o priorizar en la prestación de los servicios a un beneficiario que no cumplen con los criterios requeridos. </t>
  </si>
  <si>
    <t xml:space="preserve">
* Favorecimiento por parte del equipo humano a cargo del proceso de postulación de jóvenes y verificación de cumplimiento de criterios, para vinculación a  actividades de corresponsabilidad.</t>
  </si>
  <si>
    <t>BAJA</t>
  </si>
  <si>
    <t>MAYOR</t>
  </si>
  <si>
    <t>¿Existe un responsable asignado a la ejecución del control?</t>
  </si>
  <si>
    <t>ASIGNADO</t>
  </si>
  <si>
    <t>FUERTE (SIEMPRE SE EJECUTA)</t>
  </si>
  <si>
    <t>DIRECTAMENTE</t>
  </si>
  <si>
    <t>REDUCIR EL RIESGO</t>
  </si>
  <si>
    <t xml:space="preserve">* Observando el debido proceso, informar la situación al superior inmediato y a la Subdirección de Lineamientos y Politicas  acompañado de los documentos que soportan la manipulación o alteración, para que se tomen las acciones pertinentes y se ponga en conocimiento de las autoridades compententes.
</t>
  </si>
  <si>
    <t>La Subdireccion de Lineamientos y Politicas realizará una Capacitación trimestral con los responsables del registro de actividades de las unidades con el fin de consientizar sobre la  importancia del buen manejo y diligenciamiento de los formatos que evidencian los servicios prestados a los NNAJ y su registro en el SIMI, documentandola en Acta M-GDO-FT-004.</t>
  </si>
  <si>
    <t>1 de septiembre a 31 de diciembre de 2023</t>
  </si>
  <si>
    <r>
      <rPr>
        <b/>
        <sz val="10"/>
        <color rgb="FF000000"/>
        <rFont val="Times New Roman"/>
        <family val="1"/>
      </rPr>
      <t xml:space="preserve">Control No. 1: 
</t>
    </r>
    <r>
      <rPr>
        <sz val="10"/>
        <color rgb="FF000000"/>
        <rFont val="Times New Roman"/>
        <family val="1"/>
      </rPr>
      <t xml:space="preserve">Desde el componente de educación se realiza de manera semestral la comisión de evaluación y promoción, para este seguimiento se realizaron desde el 17 de noviembre y finalizaron el 11 de diciembre, estas comisiones se llevan a cabo en cada de las UPI en donde se imparte academia, para este semestre las fechas de realización fueron: Allí se presentan el formato debidamente diligenciado “Lista de verificación de documentos para comisión de evaluación y promoción M-PSS-FT-039” el cual incluye la verificación de documentos, esta verificación se hace a través del formato “CONCEPTO PARA COMISIÓN DE EVALUACIÓN ESCUELA PEDAGÓGICA INTEGRAL IDIPRON M-PSS-FT-029” y el formato REGISTROS PARA COMISIÓN DE EVALUACIÓN Y PROMOCIÓN ESCUELA PEDAGÓGICA INTEGRAL IDIPRON M-PSS-FT-024” y en observaciones el número total de promovidos por UPI, también los que continúan sin ser promovidos. De cada comisión se levanta acta donde se especifica el listado de los NNAJ promovidos y que continúan en proceso, en términos de transparencia donde participan los y las profesionales del componente
</t>
    </r>
    <r>
      <rPr>
        <u/>
        <sz val="10"/>
        <color rgb="FF000000"/>
        <rFont val="Times New Roman"/>
        <family val="1"/>
      </rPr>
      <t xml:space="preserve">Soportes:
</t>
    </r>
    <r>
      <rPr>
        <sz val="10"/>
        <color rgb="FF000000"/>
        <rFont val="Times New Roman"/>
        <family val="1"/>
      </rPr>
      <t xml:space="preserve">Actas: 28/11/2023 comisión La 32, 24/11/2023 comisión de Santa Lucía, 17/11/2023 La 27/11/12/2023 San Francisco, 24/11/2023 Escuela Territorio, 17/11/2023 Perdomo externado, 17/11/2023 Perdomo Convenio.
1 formato “Lista de verificación de documentos para comisión de evaluación y promoción M-PSS-FT-039”
Formato “REGISTROS PARA COMISIÓN DE EVALUACIÓN Y PROMOCIÓN ESCUELA PEDAGÓGICA INTEGRAL IDIPRON M-PSS-FT-024” Escuela Territorio, la 27, la 32, Perdomo externado, Perdomo Convenios, Santa Lucia, San Francisco.
</t>
    </r>
    <r>
      <rPr>
        <b/>
        <sz val="10"/>
        <color rgb="FF000000"/>
        <rFont val="Times New Roman"/>
        <family val="1"/>
      </rPr>
      <t xml:space="preserve">Control N° 2:
</t>
    </r>
    <r>
      <rPr>
        <sz val="10"/>
        <color rgb="FF000000"/>
        <rFont val="Times New Roman"/>
        <family val="1"/>
      </rPr>
      <t xml:space="preserve">Por parte del componente de educación a través de su correo electrónico institucional secretaria académica, se tiene un drive de carpetas donde reposa la información, que permite el seguimiento para las comisiones y poder determinar los NNAJ que deben ser promovidos.
</t>
    </r>
    <r>
      <rPr>
        <u/>
        <sz val="10"/>
        <color rgb="FF000000"/>
        <rFont val="Times New Roman"/>
        <family val="1"/>
      </rPr>
      <t xml:space="preserve">Soportes:
</t>
    </r>
    <r>
      <rPr>
        <sz val="10"/>
        <color rgb="FF000000"/>
        <rFont val="Times New Roman"/>
        <family val="1"/>
      </rPr>
      <t xml:space="preserve">Se comparte enlace del OneDrive de seguimiento a la información recogida en las comisiones de evaluación y promoción del segundo periodo académico del 2023.
https://idipronbgta-my.sharepoint.com/:f:/g/personal/secretariacademica_idipron_gov_co/Eor_VQTDV1hLtzoL5Xg2w6IBE9jtbab63iLgdBxwMeVhgA?e=T9AJkz  
</t>
    </r>
    <r>
      <rPr>
        <b/>
        <sz val="10"/>
        <color rgb="FF000000"/>
        <rFont val="Times New Roman"/>
        <family val="1"/>
      </rPr>
      <t xml:space="preserve">Control N° 3:
</t>
    </r>
    <r>
      <rPr>
        <sz val="10"/>
        <color rgb="FF000000"/>
        <rFont val="Times New Roman"/>
        <family val="1"/>
      </rPr>
      <t xml:space="preserve">Por parte del componente de espiritualidad, líder del componente, se realiza una verificación para el segundo semestre de manera mensual, el cual se documentó a través de acta, allí se realiza verificación del formato talleres y lo consignado en SIMI, sin presentarse novedades en la revisión tal y como queda consignado.
</t>
    </r>
    <r>
      <rPr>
        <u/>
        <sz val="10"/>
        <color rgb="FF000000"/>
        <rFont val="Times New Roman"/>
        <family val="1"/>
      </rPr>
      <t xml:space="preserve">Soportes:
</t>
    </r>
    <r>
      <rPr>
        <sz val="10"/>
        <color rgb="FF000000"/>
        <rFont val="Times New Roman"/>
        <family val="1"/>
      </rPr>
      <t xml:space="preserve">Acta 9 de octubre del 2023 seguimiento del mes de septiembre.
Acta 03 de noviembre del 2023 seguimiento del mes de octubre.
Acta 05 de diciembre del 2023 seguimiento del mes de noviembre.
Acta 15 de diciembre del 2023 seguimiento del mes de diciembre.
</t>
    </r>
    <r>
      <rPr>
        <b/>
        <sz val="10"/>
        <color rgb="FF000000"/>
        <rFont val="Times New Roman"/>
        <family val="1"/>
      </rPr>
      <t xml:space="preserve">Control N° 4:
</t>
    </r>
    <r>
      <rPr>
        <sz val="10"/>
        <color rgb="FF000000"/>
        <rFont val="Times New Roman"/>
        <family val="1"/>
      </rPr>
      <t xml:space="preserve">Desde los convenios los coordinadores realizan seguimiento para los meses de octubre y noviembre a través de correo electrónico donde se evidencia el diligenciamiento del "Informe Final para la Concesión de Estímulo de Corresponsabilidad M-PSS-FT-045” allí se evidencia la validación de asistencias por convenio.
</t>
    </r>
    <r>
      <rPr>
        <u/>
        <sz val="10"/>
        <color rgb="FF000000"/>
        <rFont val="Times New Roman"/>
        <family val="1"/>
      </rPr>
      <t xml:space="preserve">Soportes:
</t>
    </r>
    <r>
      <rPr>
        <sz val="10"/>
        <color rgb="FF000000"/>
        <rFont val="Times New Roman"/>
        <family val="1"/>
      </rPr>
      <t>Correo electrónico seguimiento octubre
Correo electrónico seguimiento noviembre 
Correo electrónico seguimiento septiembre
Correo electrónico seguimiento diciembre 
Informes meses de septiembre, octubre, noviembre y diciembre</t>
    </r>
  </si>
  <si>
    <r>
      <rPr>
        <b/>
        <sz val="11"/>
        <color rgb="FF444444"/>
        <rFont val="Calibri"/>
        <family val="2"/>
      </rPr>
      <t xml:space="preserve">Acción N° 1:
</t>
    </r>
    <r>
      <rPr>
        <sz val="11"/>
        <color rgb="FF444444"/>
        <rFont val="Calibri"/>
        <family val="2"/>
      </rPr>
      <t xml:space="preserve">Por parte de la Subdirección de Lineamientos se priorizan tres temas importantes para este trimestre con relación a los ajustes, cambios y teniendo en cuenta planes de mejoramiento que muestran problemáticas en dichos temas, con el fin de capacitar a los equipos que manejan estos procedimientos, el primer tema priorizado tiene que ver con egresos – modalidad CPS para la subdirección de Oportunidades quienes manejan todo el tema de inserción socioeconómica y corresponsabilidad, el segundo tema se realiza al componente de salud y el tercero a ficha de ingreso territorio.
</t>
    </r>
    <r>
      <rPr>
        <u/>
        <sz val="11"/>
        <color rgb="FF444444"/>
        <rFont val="Calibri"/>
        <family val="2"/>
      </rPr>
      <t xml:space="preserve">Soportes:
</t>
    </r>
    <r>
      <rPr>
        <sz val="11"/>
        <color rgb="FF444444"/>
        <rFont val="Calibri"/>
        <family val="2"/>
      </rPr>
      <t xml:space="preserve">Acta Capacitación salud 29 de noviembre
Acta Capacitación egresos SIMI 09 de noviembre
 Acta Capacitación ficha de ingreso Territorio 28 de agosto
Listado de asistencia capacitación egresos 09 de noviembre
</t>
    </r>
  </si>
  <si>
    <t>N/A</t>
  </si>
  <si>
    <t xml:space="preserve">
Control No. 1: Se evidencia la aplicación del control con la presentación de la documentacion a la comisión de evaluación y promoción de los odcumentos de los AJ para su promoción.
Control No. 2: Se evidencia la aplicación del control con los documentos de los AJ que pueden ser promovidos los cuales son revisados y custodiados por parte del componente de educación 
Control No. 3: Se evidencia la aplicación del control con las actas de las revisiones mensuales efectuadas por el componente de espiritualidad a los datos que se suben al SIMI.
Control No. 4. Se evidencia la aplicación del contor con la revision realizada por el proceso al Informe Final para la Concesión de Estímulo de Corresponsabilidad M-PSS-FT-045, no obstante, en el diseño del control se establece que los resultados de la revisión se consignan en un formato de acta, por lo tanto, se sugiere que se revise el diseño del control para establecer si se ajusta el control o se aportan las actas como evidencias.</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</si>
  <si>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</si>
  <si>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</si>
  <si>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</si>
  <si>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</si>
  <si>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</si>
  <si>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</si>
  <si>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Detectar</t>
  </si>
  <si>
    <t xml:space="preserve">¿SE MATERIALIZO EL RIESGO DURANTE EL PERIODO?  
</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</si>
  <si>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</si>
  <si>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</si>
  <si>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</si>
  <si>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</si>
  <si>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</si>
  <si>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</si>
  <si>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Capacitación registrada en formato de Acta A-GDO-FT-004</t>
  </si>
  <si>
    <t>¿Se deja evidencia o rastro de la ejecución del control que permita a cualquier tercero con la evidencia llegar a la misma conclusión?</t>
  </si>
  <si>
    <t>COMPLETA</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</si>
  <si>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</si>
  <si>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</si>
  <si>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</si>
  <si>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</si>
  <si>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</si>
  <si>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</si>
  <si>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</si>
  <si>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</si>
  <si>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</si>
  <si>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</si>
  <si>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</si>
  <si>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</si>
  <si>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</si>
  <si>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</si>
  <si>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</si>
  <si>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</si>
  <si>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</si>
  <si>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</si>
  <si>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</si>
  <si>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</si>
  <si>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</si>
  <si>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</si>
  <si>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</si>
  <si>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</si>
  <si>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</si>
  <si>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</si>
  <si>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</si>
  <si>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</si>
  <si>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</si>
  <si>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</si>
  <si>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</si>
  <si>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</si>
  <si>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Desactualización del cargue de asistencias en el Sistema de Información Misional SIMI, por parte de las Upi. 
* Incumplimiento del lineamiento establecido respecto al personal autorizado para el suministro de alimentación, con fundamento en su acompañamiento pedagógico a los NNAJ.
*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</si>
  <si>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Desvío de los recursos de alimentación y de transporte destinados para los NNAJ por parte de los funcionarios y/o contratistas del proceso misional para beneficio propio o de un tercero</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</si>
  <si>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
* Pérdida de recursos de la Entidad.
* Hallazgos por parte de  entes de control internos y externos.</t>
  </si>
  <si>
    <t>CATASTRÓFICO</t>
  </si>
  <si>
    <r>
      <rPr>
        <b/>
        <sz val="14"/>
        <color rgb="FF000000"/>
        <rFont val="Times New Roman"/>
        <family val="1"/>
      </rPr>
      <t>Convenio SITP</t>
    </r>
    <r>
      <rPr>
        <b/>
        <strike/>
        <sz val="14"/>
        <color rgb="FF000000"/>
        <rFont val="Times New Roman"/>
        <family val="1"/>
      </rPr>
      <t xml:space="preserve"> 
</t>
    </r>
    <r>
      <rPr>
        <sz val="14"/>
        <color rgb="FF000000"/>
        <rFont val="Times New Roman"/>
        <family val="1"/>
      </rPr>
      <t xml:space="preserve">1. El funcionario o contratista responsable de la coordinación del Convenio SITP, verifica semanalmente que la información de las Planillas de Control SITP de las Upi, la reportada por Recaudo Bogotá S.A.S y las asistencias reportadas en SIMI, sean usuarios del IDIPRON del contexto externado, el cual se documenta en Base de Excel seguimiento recargas Tullave  y envía vía correo electrónico solicitud de ajustes a las inconsistencias encontradas en las planillas de control diarias entregadas por los responsables de Unidad; quienes deben indicar por el mismo medio las acciones de mejora realizadas.
</t>
    </r>
    <r>
      <rPr>
        <b/>
        <sz val="14"/>
        <color rgb="FF000000"/>
        <rFont val="Times New Roman"/>
        <family val="1"/>
      </rPr>
      <t xml:space="preserve">SUBDIRECCION POBLACIONAL - Profesionales de Apoyo en UPI
</t>
    </r>
    <r>
      <rPr>
        <sz val="14"/>
        <color rgb="FF000000"/>
        <rFont val="Times New Roman"/>
        <family val="1"/>
      </rPr>
      <t xml:space="preserve">
2. En las unidades en donde se realiza la preparacion de alimentos, cada vez que se prepara un servicio (desayuno, almuerzo, merienda y cena), el o la jefe / lider de cocina diligencia y firma el formato M-PSS-FT-199 Control de Porciones registrando el numero de porciones preparadas y servidas, los alimentos (ingredientes) utilizados en la preparación y su gramaje, así como el total que corresponde a la multiplicación entre la "Porción individual" y "Número de porciones preparadas y servidas. </t>
    </r>
  </si>
  <si>
    <t>* Observando el debido proceso, informar la situación al superior inmediato y a la Subdirección de Métodos Educativos, acompañado de los documentos que soportan la manipulación o alteración, para que se tomen las acciones pertinentes y se ponga en conocimineto de las autoridades compententes.</t>
  </si>
  <si>
    <t xml:space="preserve">1. El profesional designado por la Subdireccion Poblacional realiza la revision mensual del informe de solicitudes de transporte generado en las Unidades de Protección y en Territorio, a fin de determinar la pertinencia de cada servicio solicitado y su congruencia con las actividades desarrolladas. en caso de detectar solicitudes que no correspondan con las actividades desarrolladas por las unidades o territorio, informa a la Subdirección Poblacional para el seguimiento correspondiente.
2. La Gerente de Inserción Socioeconómica cada vez que sea requerido, revisa las solicitudes de alimentos requeridos por la Funcionaria o Contratista encargada de Formación Técnica - Talleres, verificando su pertinencia de acuerdo al cronograma de actividades programadas. En caso de que apruebe la solicitud envía  correo electrónico al Economato para el despacho de los alimentos. 
</t>
  </si>
  <si>
    <t>01 de agosto de 2023 al 31 de diciembre de 2023</t>
  </si>
  <si>
    <r>
      <rPr>
        <b/>
        <sz val="14"/>
        <color rgb="FF000000"/>
        <rFont val="Times New Roman"/>
        <family val="1"/>
      </rPr>
      <t xml:space="preserve">Control N° 1:
</t>
    </r>
    <r>
      <rPr>
        <sz val="14"/>
        <color rgb="FF000000"/>
        <rFont val="Times New Roman"/>
        <family val="1"/>
      </rPr>
      <t xml:space="preserve">Se realiza el seguimiento para los meses de septiembre, octubre, noviembre y diciembre a corte 9 días, allí en la columna novedades planilla físicas se reporta las observaciones, de acuerdo a esto se envían correos con novedades y alertas para los meses de septiembre, octubre, noviembre y diciembre.
</t>
    </r>
    <r>
      <rPr>
        <u/>
        <sz val="14"/>
        <color rgb="FF000000"/>
        <rFont val="Times New Roman"/>
        <family val="1"/>
      </rPr>
      <t xml:space="preserve">Soportes:
</t>
    </r>
    <r>
      <rPr>
        <sz val="14"/>
        <color rgb="FF000000"/>
        <rFont val="Times New Roman"/>
        <family val="1"/>
      </rPr>
      <t xml:space="preserve">Base Excel septiembre, octubre, noviembre y diciembre.
Correos electrónicos septiembre, octubre, noviembre y diciembre. 
</t>
    </r>
    <r>
      <rPr>
        <b/>
        <sz val="14"/>
        <color rgb="FF000000"/>
        <rFont val="Times New Roman"/>
        <family val="1"/>
      </rPr>
      <t xml:space="preserve">Control N° 2:
</t>
    </r>
    <r>
      <rPr>
        <sz val="14"/>
        <color rgb="FF000000"/>
        <rFont val="Times New Roman"/>
        <family val="1"/>
      </rPr>
      <t xml:space="preserve">En articulación el componente de salud y la Gerencia Operativa en las UPI están diligenciando el formato Control de Porciones, allí se establece el gramaje y las novedades, pasa por la revisión de las ingenieras de alimentos  y el apoyo de UPI antes llamado responsable, en esta medida se hacen las verificaciones como punto de control, es válido mencionar que el formato se diligencia en cada  UPI, para desayuno, almuerzo y en algunos casos como internado cena, por lo que para soporte del riego se establece una muestra, el total de formato reposa en el archivo de cada UPI para su conocimiento.
</t>
    </r>
    <r>
      <rPr>
        <u/>
        <sz val="14"/>
        <color rgb="FF000000"/>
        <rFont val="Times New Roman"/>
        <family val="1"/>
      </rPr>
      <t>Soportes:</t>
    </r>
    <r>
      <rPr>
        <sz val="14"/>
        <color rgb="FF000000"/>
        <rFont val="Times New Roman"/>
        <family val="1"/>
      </rPr>
      <t xml:space="preserve"> 
Formatos muestra La 32
Formatos muestra Perdomo 
Formatos muestra Santa Lucia 
Formatos muestra Oasis 
Formatos muestra San Francisco 
</t>
    </r>
  </si>
  <si>
    <t xml:space="preserve">Acción N° 1:
Por parte de la subdirección Poblacional con su delegado, se realiza para los meses de septiembre, octubre, noviembre y diciembre el seguimiento y la verificación de las solicitudes de transporte, allí para estos meses no se encuentran inconsistencias en las solicitudes, sin embargo, para el mes de diciembre se envía a la subdirectora Poblacional el seguimiento para su aval.
Soportes:
Bases Excel de seguimiento meses de septiembre, octubre, noviembre y diciembre con corte al 15.
Correo electrónico 18 de diciembre.
Acción N° 2:
Por parte de la Gerencia de Inserción socio económica y la profesional designada de talleres, se establecen a través de correo electrónico las aprobaciones para eventos externos a los talleres, para el cuatrimestre se evidencia para el mes de noviembre la solicitud de torta para rendición de cuentas, con respuesta para el mes de diciembre donde se autoriza dicha solicitud y se establece se cuenta con los insumos.
Soportes:
Correos electrónicos solicitud torta rendición de cuentas
Correos electrónicos de solicitud de insumos
</t>
  </si>
  <si>
    <t>Control No. 1: Se evidencia la aplicación del control con la verificacion semanal realizada por la responsable de la coordinación del convenio SITP a las planillas y la matriz de reacudo bogotá y los correos de solicitud de ajustes cuando se encuentran inconsistencias
Control No. 2: Se evidencia la aplicación del control con el diligenciamiento del formato control de porciones que permite tener un control detallado de las porciones diarias utilizadas en las UPI donde se realiza preparación de alimentos.
Accion de fortalecimiento 1: Se evidencia la aplicación de la actividad de fortalecimento con el control de las solicitudes de transporte generadas en la subdirección y su pertinencia,
Accion de fortalecimiento 2: Se evidencia que se viene realizando la accion de fortalecimiento con el envío de los correos electrónicos en donde se solicita el despacho de las solicitudes de alimentos para aquellas situaciones que se consideran pertinentes. No obstante lo anterior es importante que se revise la accion propuesta, pues actuamente establece que el correo debe ser enviado por la Gerente de Inserción Socioeconómica pero se estan aportando correos  enviados por la encargada de formación técnica.</t>
  </si>
  <si>
    <t>¿SE MATERIALIZO EL RIESGO DURANTE EL PERIODO?</t>
  </si>
  <si>
    <t>* Capacitación registrada en formato de Acta A-GDO-FT-004 y formato Asistencia semanal a formación, prácticas o convenios M-MEX-FT-001. 
* Capacitación registrada en formato Acta A-GDO-FT-004 y formato Registro de Asistencia Comité, Junta, Reunión, Capacitación y/o Actividades de Bienestar A-GDH-FT-010</t>
  </si>
  <si>
    <t>* Proyección de insumos y equipamientos que no se ajustan a las necesidades presentadas 
* Tiempos de entrega de materiales e insumos que no coinciden con la programación.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</si>
  <si>
    <t xml:space="preserve">
Sustracción o desvío, de elementos, materiales, herramientas, insumos, recursos, bienes y equipamentos destinados al proceso de atención integral de los NNAJ, por parte de los funcionarios y/o contratistas de los procesos misionales, para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</si>
  <si>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t>
  </si>
  <si>
    <t>MEDIA</t>
  </si>
  <si>
    <r>
      <rPr>
        <b/>
        <sz val="14"/>
        <color rgb="FF000000"/>
        <rFont val="Times New Roman"/>
        <family val="1"/>
      </rPr>
      <t xml:space="preserve">Gerencia de Capacidades y Derechos - Área de Salud
</t>
    </r>
    <r>
      <rPr>
        <sz val="14"/>
        <color rgb="FF000000"/>
        <rFont val="Times New Roman"/>
        <family val="1"/>
      </rPr>
      <t xml:space="preserve">
1. El auxiliar administrativo de la dimensión de Salud realiza la verificación semestral a las áreas de enfermería y odontología de los insumos entregados, contra la información registrada en las planillas en físico y en el SIMI de los servicios prestados,  dejando como evidencia de la verificación el formato Acta de Reunión A-GDO-FT-004.
</t>
    </r>
    <r>
      <rPr>
        <b/>
        <sz val="14"/>
        <color rgb="FF000000"/>
        <rFont val="Times New Roman"/>
        <family val="1"/>
      </rPr>
      <t xml:space="preserve">Gerencia de Inserción Socioeconómica - Componente de Formación Técnica
</t>
    </r>
    <r>
      <rPr>
        <sz val="14"/>
        <color rgb="FF000000"/>
        <rFont val="Times New Roman"/>
        <family val="1"/>
      </rPr>
      <t xml:space="preserve">
2. El funcionario o contratista de la dimensión de educación del componente de formación técnica realiza seguimiento mensual sobre el adecuado uso de insumos en los talleres, </t>
    </r>
    <r>
      <rPr>
        <b/>
        <sz val="14"/>
        <color rgb="FF000000"/>
        <rFont val="Times New Roman"/>
        <family val="1"/>
      </rPr>
      <t>mediante comparación de saldos con soportes de entrega y verificación presentados</t>
    </r>
    <r>
      <rPr>
        <sz val="14"/>
        <color rgb="FF000000"/>
        <rFont val="Times New Roman"/>
        <family val="1"/>
      </rPr>
      <t>, consignando el resultado de la revisión en la c</t>
    </r>
    <r>
      <rPr>
        <b/>
        <sz val="14"/>
        <color rgb="FF000000"/>
        <rFont val="Times New Roman"/>
        <family val="1"/>
      </rPr>
      <t>asilla de observación de la base de datos consolidada Gasto de Insumos en Talleres.</t>
    </r>
    <r>
      <rPr>
        <sz val="14"/>
        <color rgb="FF000000"/>
        <rFont val="Times New Roman"/>
        <family val="1"/>
      </rPr>
      <t xml:space="preserve"> 
</t>
    </r>
    <r>
      <rPr>
        <b/>
        <sz val="14"/>
        <color rgb="FF000000"/>
        <rFont val="Times New Roman"/>
        <family val="1"/>
      </rPr>
      <t xml:space="preserve">Espiritualidad
</t>
    </r>
    <r>
      <rPr>
        <sz val="14"/>
        <color rgb="FF000000"/>
        <rFont val="Times New Roman"/>
        <family val="1"/>
      </rPr>
      <t xml:space="preserve">
3. El funcionario o contratista de la dimensión de Espiritualidad realiza seguimiento mensual al uso efectivo de estos recursos entregados, mediante la revisión de formatos de ENTREGA DE ELEMENTOS DE CONSUMO A SERVIDORES A-GIAE-FT-018,  frente a los recursos usados descritos en los talleres realizados, documentando las observaciones, inconsistencias o resultados en el formato acta de reunión (A-GDO-FT-004).  
</t>
    </r>
  </si>
  <si>
    <t>* Observando el debido proceso, informar la situación al superior inmediato y a la Gerencia de recursos Físicos, acompañado de los documentos que soportan la manipulación o alteración, para que se tomen las acciones pertinentes y se ponga en conocimineto de las autoridades compententes.</t>
  </si>
  <si>
    <t xml:space="preserve">Realizar una capacitaciona a los talleristas y enfermeras con el fin de concientizarlos (as) sobre el adecuado uso de los implementos. </t>
  </si>
  <si>
    <t>01 de septiembre al 31 de diciembre de 2023</t>
  </si>
  <si>
    <r>
      <rPr>
        <sz val="12"/>
        <color rgb="FF000000"/>
        <rFont val="Times New Roman"/>
        <family val="1"/>
      </rPr>
      <t xml:space="preserve">CONTROL 1: SALUD
Para el periodo comprendido entre Septiembre y Diciembre de 2023, se realizaron visitas de verificación mensual a los espacios  de enfermería y odontología, con el fin de comprobar tanto la existencia de los insumos vs el Kardex como el uso adecuado de los mismos. En las mismas participan profesionales del comopnente,  los responsables de UPI, de enfermeria y personal administrativo. 
Teniendo en cuenta lo anterior, se remiten las siguientes evidencias: 
- Actas de visita de Septiembre
- Actas de visita de Octubre
- Actas de visita de Noviembre
- Actas de visita de Diciembre
CONTROL 2: FORMACIÓN TÉCNICA
Para el periodo comprendido entre Septiembre y Diciembre de 2023, se realizó el reporte del gasto de cada uno de los educadores/talleristas de los Cursos Informales que requieren de insumos para su proceso formativo. Dicha tarea se adelantó mediante el diligenciamiento  del  Formato  "Reporte  del  Gasto  de  Consumo  y  Consumo Controlado talleres A-GIAE-FT-014", presentado mes vencido dentro de los 5 primeros días del mes siguiente.
De los 16 talleres que deben reportar dicho gasto, 15 entregaron el formato. El restante corresponde al taller de bicicletas de Perdomo, pues suspendió su contrato en el periodo evaluado. En lo que respecta al Taller de Serigrafía de la 32, se suspendió durante noviembre puesto que la educadora concluyó con su contrato. 
Teniendo en cuenta lo anterior, se remiten las siguientes evidencias: 
- Formatos A-GIAE-FT-014 para los 15 talleres mencionados, en las UPI Bosa, La 32 y Perdomo . mensualmente entregados
CONTROL 3: ESPIRITUALIDAD
Para el periodo comprendido entre Septiembre y Diciembre de 2023, Se realiza el seguimiento mes vencido a los recursos entregados al equipo de trabajo del Componente de Espiritualidad, encontrando: 
En </t>
    </r>
    <r>
      <rPr>
        <b/>
        <sz val="12"/>
        <color rgb="FF000000"/>
        <rFont val="Times New Roman"/>
        <family val="1"/>
      </rPr>
      <t xml:space="preserve">septiembre </t>
    </r>
    <r>
      <rPr>
        <sz val="12"/>
        <color rgb="FF000000"/>
        <rFont val="Times New Roman"/>
        <family val="1"/>
      </rPr>
      <t xml:space="preserve"> y </t>
    </r>
    <r>
      <rPr>
        <b/>
        <sz val="12"/>
        <color rgb="FF000000"/>
        <rFont val="Times New Roman"/>
        <family val="1"/>
      </rPr>
      <t xml:space="preserve">diciembre </t>
    </r>
    <r>
      <rPr>
        <sz val="12"/>
        <color rgb="FF000000"/>
        <rFont val="Times New Roman"/>
        <family val="1"/>
      </rPr>
      <t>no se entregaron recursos  para realizar escenarios con los NNAJ, o se utilizaron elementos propios de la unidad.
En los meses de</t>
    </r>
    <r>
      <rPr>
        <b/>
        <sz val="12"/>
        <color rgb="FF000000"/>
        <rFont val="Times New Roman"/>
        <family val="1"/>
      </rPr>
      <t xml:space="preserve"> octubre y noviembre </t>
    </r>
    <r>
      <rPr>
        <sz val="12"/>
        <color rgb="FF000000"/>
        <rFont val="Times New Roman"/>
        <family val="1"/>
      </rPr>
      <t xml:space="preserve">se diligenció el formato "ENTREGA DE ELEMENTOS DE CONSUMO A SERVIDORES A-GIAE-FT-018", así como se cargó a SIMI los elementos entregados y el profesional que recibió los mismos. Este seguimiento se reforzó mediante la comprobación de los talleres en el que se utilizaron los elementos, que tuvieron lugar en las UPI Oasis I y II, Sta Lucía y San Francisco. 
Teniendo en cuenta lo anterior, se remiten las siguientes evidencias: 
1. Formatos M-PSS-FT-063 y memorandos del mes 
de Octubre. 
2. Formatos M-PSS-FT-063 y memorandos del mes de Noviembre. </t>
    </r>
  </si>
  <si>
    <t xml:space="preserve">CONTROL 2: FORMACIÓN TÉCNICA
Se adelantó Jornada de capacitación con los educadores/talleristas para mejorar proceso de diligenciamiento del Formato  014  Reporte  del  Gasto  de  Consumo  y  Consumo Controlado talleres M-MED-014.
CONTROL 3: ESPIRITUALIUDAD: 
Se adjunta acta de reunión de sensibilización del uso correcto de los recursos con fecha 05 de junio 2023. </t>
  </si>
  <si>
    <t>No se materializó el riesgo</t>
  </si>
  <si>
    <r>
      <rPr>
        <sz val="12"/>
        <color rgb="FF000000"/>
        <rFont val="Times New Roman"/>
        <family val="1"/>
      </rPr>
      <t>Control No. 1: Se evidencia la aplicación del control con las actas de visitas en donse se realiza la verificación del kardex en las unidades con enfermería.
Control No. 2: Se evidencia la aplicación del control con los formatos reporte del gasto elementos de consumo controlado en talleres en donde se puede revisar el numero de elementos suministrado a los talleres. No obstante lo anterior, se reitera al proceso revisar el diseño del control o las evidencias aportada pues en el diselo del control se menciona que se debe hacer la "</t>
    </r>
    <r>
      <rPr>
        <i/>
        <sz val="12"/>
        <color rgb="FF000000"/>
        <rFont val="Times New Roman"/>
        <family val="1"/>
      </rPr>
      <t>comparacion de saldos con soportes de entrega y verificación presentados, consignando el resultado de la revisión en la casilla de observación de la base de datos consolidada Gasto de Insumos en Talleres</t>
    </r>
    <r>
      <rPr>
        <sz val="12"/>
        <color rgb="FF000000"/>
        <rFont val="Times New Roman"/>
        <family val="1"/>
      </rPr>
      <t xml:space="preserve">" y no se está aportando la matriz mencionada ni otro documento en donde se pueda evidenciar la comparacion de saldos.
Control No. 3:  Se evidencia la aplicación del control con las actas de en donde el componente revisa el uso efectivo de los recursos entregados de acuerdo al tipo de taller realizado.
Acciones de Fortalecimiento: Se evidencia el desarrollo de las capacitaciones relacionadas con el adecuado uso de los implementos entregados por el IDIPRON
</t>
    </r>
  </si>
  <si>
    <t>Acta de reunión en formato Acta A-GDO-FT-004</t>
  </si>
  <si>
    <t>No revisión periodica de la gestión de  los operadores de los baños públicos 
Falta de controles a los  recaudadores
Falta de capacitaciones para el uso de los formatos establecidos
Falta de mantenimiento de las maquinas registradoras</t>
  </si>
  <si>
    <t>Sustracción o desvío, de los dineros recaudados en el convenio de Baños Públicos, por parte de los beneficiarios, funcionarios y/o contratistas que participan en el recaudo,  para beneficio propio o de personas no vinculadas al Instituto.</t>
  </si>
  <si>
    <t>MODERADO</t>
  </si>
  <si>
    <t xml:space="preserve">El coordinador del convenio de baños públicos, diariamente realiza la revisión del formato Consolidado de Recaudo Diario Baños Públicos M-PSS-FT-063 verificando que los valores registrados en el formato coincidan con los registrados por el operador de cada punto en el formato Planilla control de consignación - recaudo baños públicos M-PSS-FT 060,  en el formato Planilla Control de Consignación Recaudo - M-PSS-FT 061 y  en el Recibo de Consignación de la  Entidad Financiera. 
En caso de que se presenten variaciones en los valores recaudados y consignados el coordinador del convenio de baños públicos cita al recaudador a fin de establecer la causa de la inconsistencia. 
</t>
  </si>
  <si>
    <t>* Observando el debido proceso, informar la situación a la Gerencia de Estrategias de Corresponsabilidad acompañado de los documentos que soportan la materialización del riesgo, para que se tomen las acciones pertinentes y se ponga en conocimineto de las autoridades compententes.</t>
  </si>
  <si>
    <t>Actualizar los procedimientos relacionados con el Recaudo de Baños Públicos.</t>
  </si>
  <si>
    <t>01/09/2023 a 31/12/2023</t>
  </si>
  <si>
    <t xml:space="preserve">Se adjuntan los formatos "Consolidado de Recaudo Diario Baños Públicos M-PSS-FT-063" diligenciados los días hábil de los meses de octubre, noviembre y diciembre, con un corte al 8 de este mes. Estos formatos describen los puntos de recaudo (Ubicados principalmente en portales de Transmilenio), el valor del servicio y la cantidad recaudada, entre otros. 
Dicha información se encuentra respaldada por los memorandos enviados desde la Gerencia de Corresponsabilidad a la Gerencia Financiera, mediante los cuáles se hace entrega de las consignaciones y la información. No se encontraron novedades en ninguno de estos meses. 
Teniendo en cuenta lo anterior, se remiten las siguientes evidencias: 
1. Formatos M-PSS-FT-063 y memorandos del mes 
de Octubre. 
2. Formatos M-PSS-FT-063 y memorandos del mes de Noviembre. 
3. Formatos M-PSS-FT-063 y memorandos del mes de Diciembre. </t>
  </si>
  <si>
    <t>Desde la subdirección de Oportunidades, se vienen adelantando acciones en la creación del procedimiento SERVICIO DE OPERACIÓN DE   BAÑOS PUBLICOS el cual recoge todos los temas asociados. 
Soportes: se adjunta el docuemnto borrador revisado por el delegado de documentos.</t>
  </si>
  <si>
    <t>No se materializó el riesgo.</t>
  </si>
  <si>
    <t xml:space="preserve">Control No. 1: Se evidencia la aplicación del control con los formatos Consolidado de Recaudo Diario Baños Públicos M-PSS-FT-063 en donde se evidencia el valor recibido en pesos y las consignaciones de dinero realizadas para cada uno de los baños.
Accion de fortalecimiento: Se evidencia avance en la accion de fortalecimiento con el borrado del procedimiento servicio de operacion de baños públicos el cual se encuentra en construcción
</t>
  </si>
  <si>
    <t>CONDICIONES RIESGO INHERENTE</t>
  </si>
  <si>
    <t>Asignado</t>
  </si>
  <si>
    <t>No Asignado</t>
  </si>
  <si>
    <t>MUY BAJA</t>
  </si>
  <si>
    <t>MUY BAJA - MODERADO</t>
  </si>
  <si>
    <t>Adecuado</t>
  </si>
  <si>
    <t>Inadecuado</t>
  </si>
  <si>
    <t>MUY BAJA - MAYOR</t>
  </si>
  <si>
    <t>ALTO</t>
  </si>
  <si>
    <t>Inoportuna</t>
  </si>
  <si>
    <t>MUY BAJA - CATASTRÓFICO</t>
  </si>
  <si>
    <t>EXTREMO</t>
  </si>
  <si>
    <t>Prevenir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</si>
  <si>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</si>
  <si>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</si>
  <si>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</si>
  <si>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</si>
  <si>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</si>
  <si>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</si>
  <si>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</si>
  <si>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</si>
  <si>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</si>
  <si>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</si>
  <si>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</si>
  <si>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</si>
  <si>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</si>
  <si>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</si>
  <si>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</si>
  <si>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</si>
  <si>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</si>
  <si>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</si>
  <si>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</si>
  <si>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</si>
  <si>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ALTA - CATASTRÓFICO</t>
  </si>
  <si>
    <t>MUY ALTA - MODERADO</t>
  </si>
  <si>
    <t>MUY ALTA - MAYOR</t>
  </si>
  <si>
    <t>MUY ALTA - CATASTRÓFICO</t>
  </si>
  <si>
    <r>
      <t xml:space="preserve">
</t>
    </r>
    <r>
      <rPr>
        <b/>
        <sz val="12"/>
        <color rgb="FF000000"/>
        <rFont val="Times New Roman"/>
        <family val="1"/>
      </rPr>
      <t xml:space="preserve">Gerencia de Capacidades - Educación
</t>
    </r>
    <r>
      <rPr>
        <sz val="12"/>
        <color rgb="FF000000"/>
        <rFont val="Times New Roman"/>
        <family val="1"/>
      </rPr>
      <t xml:space="preserve">
1. El funcionario o contratista líder del componente de educación verifica los documentos de los AJ, cada semestre y los presenta a la Comisión de Evaluación y Promoción en el formato </t>
    </r>
    <r>
      <rPr>
        <b/>
        <sz val="12"/>
        <color rgb="FF000000"/>
        <rFont val="Times New Roman"/>
        <family val="1"/>
      </rPr>
      <t>M-PSS-FT-039.</t>
    </r>
    <r>
      <rPr>
        <sz val="12"/>
        <color rgb="FF000000"/>
        <rFont val="Times New Roman"/>
        <family val="1"/>
      </rPr>
      <t xml:space="preserve"> Si el joven no cumple con la documentación entregada se rechaza para promoción y si cumple se pasa para validación en Comisión de Evaluación Escuela Pedagógica Integral IDIPRON.
2. El responsable de la secretaría académica de la dimensión de educación realiza seguimiento semestral a los formatos de comisión y evaluación, realizado a través de drive del correo secretariacademica@idipron.gov.co, constatando que la documentación entregada corresponde a los casos de NNAJ aprobados en la misma. Si el joven no cumple con la documentación entregada se rechaza para promoción y si cumple se pasa para validación en Comisión de Evaluación Escuela Pedagógica Integral IDIPRON.
</t>
    </r>
    <r>
      <rPr>
        <b/>
        <sz val="12"/>
        <color rgb="FF000000"/>
        <rFont val="Times New Roman"/>
        <family val="1"/>
      </rPr>
      <t xml:space="preserve">
Gerencia de Capacidades - Espiritualidad: 
</t>
    </r>
    <r>
      <rPr>
        <sz val="12"/>
        <color rgb="FF000000"/>
        <rFont val="Times New Roman"/>
        <family val="1"/>
      </rPr>
      <t xml:space="preserve">3. El Funcionario o Contrtista  líder de la dimensión de espiritualidad verifica mensualmente la veracidad del registro de las actividades con los NNAJ en los formatos y cargue de la información en el SIMI, a fin de establecer el cumplimiento de las cláusulas de custodia y manejo de la información documentado en formato Acta M-GDO-FT-004.
</t>
    </r>
    <r>
      <rPr>
        <b/>
        <sz val="12"/>
        <color rgb="FF000000"/>
        <rFont val="Times New Roman"/>
        <family val="1"/>
      </rPr>
      <t xml:space="preserve">Gerencia de Estratégia de Corresponsabilidad - Coordinadores de Convenios
</t>
    </r>
    <r>
      <rPr>
        <sz val="12"/>
        <color rgb="FF000000"/>
        <rFont val="Times New Roman"/>
        <family val="1"/>
      </rPr>
      <t xml:space="preserve">
4. Los Coordinadores de cada convenio, revisan mensualmente el "Informe Final para la Concesión de Estímulo de Corresponsabilidad M-PSS-FT-045" generado por el Equipo de Consolidación de Estímulos de Corresponsabilidad - ECEC, validando que la información corresponda con las asistencias registradas en cada convenio. Los resultados de la revisiòn son consignados en formato de Acta A-GDO-FT-004</t>
    </r>
  </si>
  <si>
    <t xml:space="preserve">
Control No. 1: se evidenció la ejecución de la actividad de control.
Control No. 2: Se evidencia la aplicación del control.
Control No. 3: Se evidencia la aplicación del control.
Control No. 4. la evidencia aportada no permita verificar ejecución de la actividad de control, debido a falta Los resultados de la revisión que deben ser consignados en formato de Acta A-GDO-FT-004, se recomienda aportar evidencia clara y verificable.
Acción de fortalecimiento.  Se evidenció la ejecución de la actividad de control.</t>
  </si>
  <si>
    <t>Control No. 1: Se evidencia la aplicación del control.
Control No. 2: Se evidencia la aplicación del control.
Acción de fortalecimiento 1: Se evidencia la aplicación del control de actividad de fortalecimiento.
Acción de fortalecimiento 2: Se evidencia la aplicación del control de actividad de fortalecimiento.</t>
  </si>
  <si>
    <t>Control No. 1: Se evidencia la aplicación del control.
Control No. 2: la evidencia aportada no permita verificar ejecución de la actividad de control, debido a que no hay evidencia de la verificación mediante comparación de saldos, como lo establece la acción de control formulada. Se recomienda realizar acciones en el cumplimiento del control establecido.
Control No. 3: Se evidencia la aplicación del control.
Acciones de Fortalecimiento: Se evidencia la aplicación del control.</t>
  </si>
  <si>
    <t>Control No. 1: Se evidencia la aplicación del control.
Acción de fortalecimiento: Se evidencia avance en la acción de fortalecimiento.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</si>
</sst>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sz val="14"/>
      <color theme="1"/>
      <name val="Times New Roman"/>
      <family val="1"/>
    </font>
    <font>
      <sz val="12"/>
      <name val="Times New Roman"/>
      <family val="1"/>
    </font>
    <font>
      <sz val="14"/>
      <name val="Times New Roman"/>
      <family val="1"/>
    </font>
    <font>
      <b/>
      <sz val="26"/>
      <color theme="1"/>
      <name val="Times New Roman"/>
      <family val="1"/>
    </font>
    <font>
      <sz val="10"/>
      <name val="Times New Roman"/>
      <family val="1"/>
    </font>
    <font>
      <sz val="10"/>
      <color rgb="FF000000"/>
      <name val="Times New Roman"/>
      <family val="1"/>
    </font>
    <font>
      <sz val="14"/>
      <color rgb="FF000000"/>
      <name val="Times New Roman"/>
      <family val="1"/>
    </font>
    <font>
      <sz val="11"/>
      <color rgb="FF444444"/>
      <name val="Calibri"/>
      <family val="2"/>
      <charset val="1"/>
    </font>
    <font>
      <sz val="11"/>
      <color rgb="FF444444"/>
      <name val="Times New Roman"/>
      <family val="1"/>
    </font>
    <font>
      <b/>
      <sz val="10"/>
      <color rgb="FF000000"/>
      <name val="Times New Roman"/>
      <family val="1"/>
    </font>
    <font>
      <b/>
      <sz val="11"/>
      <color rgb="FF444444"/>
      <name val="Calibri"/>
      <family val="2"/>
    </font>
    <font>
      <sz val="12"/>
      <color rgb="FF000000"/>
      <name val="Times New Roman"/>
      <family val="1"/>
    </font>
    <font>
      <b/>
      <sz val="12"/>
      <color rgb="FF000000"/>
      <name val="Times New Roman"/>
      <family val="1"/>
    </font>
    <font>
      <b/>
      <strike/>
      <sz val="14"/>
      <color rgb="FF000000"/>
      <name val="Times New Roman"/>
      <family val="1"/>
    </font>
    <font>
      <sz val="14"/>
      <color rgb="FF000000"/>
      <name val="Times New Roman"/>
      <family val="1"/>
    </font>
    <font>
      <b/>
      <sz val="14"/>
      <color rgb="FF000000"/>
      <name val="Times New Roman"/>
      <family val="1"/>
    </font>
    <font>
      <sz val="16"/>
      <color rgb="FF000000"/>
      <name val="Times New Roman"/>
      <family val="1"/>
    </font>
    <font>
      <sz val="10"/>
      <color rgb="FF000000"/>
      <name val="Times New Roman"/>
      <family val="1"/>
    </font>
    <font>
      <u/>
      <sz val="10"/>
      <color rgb="FF000000"/>
      <name val="Times New Roman"/>
      <family val="1"/>
    </font>
    <font>
      <sz val="11"/>
      <color rgb="FF444444"/>
      <name val="Calibri"/>
      <family val="2"/>
    </font>
    <font>
      <u/>
      <sz val="11"/>
      <color rgb="FF444444"/>
      <name val="Calibri"/>
      <family val="2"/>
    </font>
    <font>
      <u/>
      <sz val="14"/>
      <color rgb="FF000000"/>
      <name val="Times New Roman"/>
      <family val="1"/>
    </font>
    <font>
      <u/>
      <sz val="14"/>
      <color rgb="FF000000"/>
      <name val="Times New Roman"/>
      <family val="1"/>
    </font>
    <font>
      <sz val="16"/>
      <name val="Times New Roman"/>
      <family val="1"/>
    </font>
    <font>
      <i/>
      <sz val="12"/>
      <color rgb="FF00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
      <patternFill patternType="solid">
        <fgColor rgb="FFFF00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294">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0" fillId="6" borderId="43" xfId="0" applyFill="1" applyBorder="1"/>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5" fillId="0" borderId="1" xfId="0" applyFont="1" applyBorder="1" applyAlignment="1">
      <alignment horizontal="center" vertical="center"/>
    </xf>
    <xf numFmtId="0" fontId="4" fillId="0" borderId="35" xfId="0" applyFont="1" applyBorder="1" applyAlignment="1">
      <alignment horizontal="center" vertical="center" wrapText="1"/>
    </xf>
    <xf numFmtId="0" fontId="0" fillId="6" borderId="43" xfId="0" applyFill="1" applyBorder="1" applyAlignment="1">
      <alignment horizontal="center" vertical="center"/>
    </xf>
    <xf numFmtId="0" fontId="0" fillId="6" borderId="43" xfId="0" applyFill="1" applyBorder="1" applyAlignment="1">
      <alignment horizontal="center"/>
    </xf>
    <xf numFmtId="0" fontId="1" fillId="6" borderId="43" xfId="0" applyFont="1" applyFill="1" applyBorder="1" applyAlignment="1">
      <alignment horizontal="center"/>
    </xf>
    <xf numFmtId="0" fontId="16" fillId="0" borderId="12"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0" xfId="0" applyFont="1" applyAlignment="1">
      <alignment vertical="center" wrapText="1"/>
    </xf>
    <xf numFmtId="0" fontId="16" fillId="0" borderId="50" xfId="0" applyFont="1" applyBorder="1" applyAlignment="1">
      <alignment horizontal="justify" vertical="center" wrapText="1"/>
    </xf>
    <xf numFmtId="0" fontId="3" fillId="0" borderId="45" xfId="0" applyFont="1" applyBorder="1" applyAlignment="1" applyProtection="1">
      <alignment vertical="center" wrapText="1"/>
      <protection locked="0"/>
    </xf>
    <xf numFmtId="0" fontId="1" fillId="0" borderId="1" xfId="0" applyFont="1" applyBorder="1" applyAlignment="1">
      <alignment horizontal="center" vertical="center"/>
    </xf>
    <xf numFmtId="0" fontId="21" fillId="0" borderId="1" xfId="0" applyFont="1" applyBorder="1" applyAlignment="1" applyProtection="1">
      <alignment vertical="center" wrapText="1"/>
      <protection locked="0"/>
    </xf>
    <xf numFmtId="0" fontId="3" fillId="0" borderId="21" xfId="0" applyFont="1" applyBorder="1" applyAlignment="1" applyProtection="1">
      <alignment horizontal="left" vertical="center" wrapText="1"/>
      <protection locked="0"/>
    </xf>
    <xf numFmtId="0" fontId="3" fillId="0" borderId="21"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6" fillId="2" borderId="27" xfId="0"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2" borderId="47" xfId="0" applyFont="1" applyFill="1" applyBorder="1" applyAlignment="1" applyProtection="1">
      <alignment horizontal="center" vertical="center" wrapText="1"/>
      <protection locked="0"/>
    </xf>
    <xf numFmtId="14" fontId="2" fillId="0" borderId="21" xfId="0" applyNumberFormat="1"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33" fillId="0" borderId="8" xfId="0" applyFont="1" applyBorder="1" applyAlignment="1">
      <alignment horizontal="left" vertical="center" wrapText="1"/>
    </xf>
    <xf numFmtId="0" fontId="21" fillId="0" borderId="10" xfId="0" applyFont="1" applyBorder="1" applyAlignment="1">
      <alignment horizontal="left" vertical="center" wrapText="1"/>
    </xf>
    <xf numFmtId="0" fontId="21" fillId="0" borderId="61" xfId="0" applyFont="1" applyBorder="1" applyAlignment="1">
      <alignment horizontal="left" vertical="center" wrapText="1"/>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61" xfId="0" applyFont="1" applyBorder="1" applyAlignment="1">
      <alignment horizontal="center" vertical="center"/>
    </xf>
    <xf numFmtId="0" fontId="26" fillId="0" borderId="27"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62" xfId="0" applyFont="1" applyBorder="1" applyAlignment="1">
      <alignment horizontal="center" vertical="center" wrapText="1"/>
    </xf>
    <xf numFmtId="0" fontId="35"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16" fillId="5" borderId="27" xfId="0" applyFont="1" applyFill="1" applyBorder="1" applyAlignment="1" applyProtection="1">
      <alignment horizontal="justify" vertical="center" wrapText="1"/>
      <protection locked="0"/>
    </xf>
    <xf numFmtId="0" fontId="16" fillId="5" borderId="47" xfId="0" applyFont="1" applyFill="1" applyBorder="1" applyAlignment="1" applyProtection="1">
      <alignment horizontal="justify" vertical="center"/>
      <protection locked="0"/>
    </xf>
    <xf numFmtId="0" fontId="18" fillId="5" borderId="8" xfId="0" applyFont="1" applyFill="1" applyBorder="1" applyAlignment="1" applyProtection="1">
      <alignment horizontal="justify" vertical="center" wrapText="1"/>
      <protection locked="0"/>
    </xf>
    <xf numFmtId="0" fontId="18" fillId="5" borderId="10" xfId="0" applyFont="1" applyFill="1" applyBorder="1" applyAlignment="1" applyProtection="1">
      <alignment horizontal="justify" vertical="center" wrapText="1"/>
      <protection locked="0"/>
    </xf>
    <xf numFmtId="0" fontId="18" fillId="5" borderId="49" xfId="0" applyFont="1" applyFill="1" applyBorder="1" applyAlignment="1" applyProtection="1">
      <alignment horizontal="justify" vertical="center" wrapText="1"/>
      <protection locked="0"/>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21"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protection locked="0"/>
    </xf>
    <xf numFmtId="0" fontId="17" fillId="0" borderId="45" xfId="0" applyFont="1" applyBorder="1" applyAlignment="1" applyProtection="1">
      <alignment horizontal="justify" vertical="center"/>
      <protection locked="0"/>
    </xf>
    <xf numFmtId="0" fontId="9" fillId="0" borderId="27"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27" fillId="5" borderId="1" xfId="0" applyFont="1" applyFill="1" applyBorder="1" applyAlignment="1" applyProtection="1">
      <alignment horizontal="justify" vertical="center" wrapText="1"/>
      <protection locked="0"/>
    </xf>
    <xf numFmtId="0" fontId="17" fillId="5" borderId="1" xfId="0" applyFont="1" applyFill="1" applyBorder="1" applyAlignment="1" applyProtection="1">
      <alignment horizontal="justify" vertical="center"/>
      <protection locked="0"/>
    </xf>
    <xf numFmtId="0" fontId="17" fillId="5" borderId="45" xfId="0" applyFont="1" applyFill="1" applyBorder="1" applyAlignment="1" applyProtection="1">
      <alignment horizontal="justify" vertical="center"/>
      <protection locked="0"/>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18" fillId="2" borderId="31"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2" borderId="4"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2" fillId="7" borderId="8" xfId="0" applyFont="1" applyFill="1" applyBorder="1" applyAlignment="1">
      <alignment horizontal="justify" vertical="top"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4" fillId="7" borderId="38" xfId="0" applyFont="1" applyFill="1" applyBorder="1" applyAlignment="1">
      <alignment horizontal="justify" vertical="center" wrapText="1"/>
    </xf>
    <xf numFmtId="0" fontId="4" fillId="7" borderId="39" xfId="0" applyFont="1" applyFill="1" applyBorder="1" applyAlignment="1">
      <alignment horizontal="justify" vertical="center" wrapText="1"/>
    </xf>
    <xf numFmtId="0" fontId="4" fillId="7" borderId="40"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1" xfId="0" applyFont="1" applyFill="1" applyBorder="1" applyAlignment="1">
      <alignment horizontal="justify" vertical="top" wrapText="1"/>
    </xf>
    <xf numFmtId="0" fontId="9" fillId="0" borderId="2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xf numFmtId="0" fontId="24" fillId="0" borderId="20"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0" fillId="0" borderId="8" xfId="0" applyFont="1" applyBorder="1" applyAlignment="1" applyProtection="1">
      <alignment horizontal="left" vertical="center" wrapText="1"/>
      <protection locked="0"/>
    </xf>
    <xf numFmtId="0" fontId="38" fillId="0" borderId="10" xfId="0" applyFont="1" applyBorder="1" applyAlignment="1" applyProtection="1">
      <alignment horizontal="left" vertical="center" wrapText="1"/>
      <protection locked="0"/>
    </xf>
    <xf numFmtId="0" fontId="38" fillId="0" borderId="11"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1" fillId="0" borderId="10"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16" fillId="0" borderId="27" xfId="0" applyFont="1" applyBorder="1" applyAlignment="1" applyProtection="1">
      <alignment horizontal="justify" vertical="center" wrapText="1"/>
      <protection locked="0"/>
    </xf>
    <xf numFmtId="0" fontId="16" fillId="0" borderId="47" xfId="0" applyFont="1" applyBorder="1" applyAlignment="1" applyProtection="1">
      <alignment horizontal="justify" vertical="center"/>
      <protection locked="0"/>
    </xf>
    <xf numFmtId="0" fontId="18" fillId="2" borderId="8" xfId="0" applyFont="1" applyFill="1" applyBorder="1" applyAlignment="1" applyProtection="1">
      <alignment horizontal="justify" vertical="center" wrapText="1"/>
      <protection locked="0"/>
    </xf>
    <xf numFmtId="0" fontId="18" fillId="2" borderId="10" xfId="0" applyFont="1" applyFill="1" applyBorder="1" applyAlignment="1" applyProtection="1">
      <alignment horizontal="justify" vertical="center"/>
      <protection locked="0"/>
    </xf>
    <xf numFmtId="0" fontId="18" fillId="2" borderId="49" xfId="0" applyFont="1" applyFill="1" applyBorder="1" applyAlignment="1" applyProtection="1">
      <alignment horizontal="justify" vertical="center"/>
      <protection locked="0"/>
    </xf>
    <xf numFmtId="0" fontId="18" fillId="0" borderId="1"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0" fontId="6" fillId="2" borderId="24"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30" fillId="0" borderId="1"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45" xfId="0" applyFont="1" applyBorder="1" applyAlignment="1" applyProtection="1">
      <alignment horizontal="justify" vertical="top" wrapText="1"/>
      <protection locked="0"/>
    </xf>
    <xf numFmtId="0" fontId="27" fillId="0" borderId="24"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18" fillId="0" borderId="8"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49" xfId="0" applyFont="1" applyBorder="1" applyAlignment="1" applyProtection="1">
      <alignment horizontal="center" vertical="center" wrapText="1"/>
      <protection locked="0"/>
    </xf>
    <xf numFmtId="0" fontId="16" fillId="0" borderId="8"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16" fillId="0" borderId="49" xfId="0" applyFont="1" applyBorder="1" applyAlignment="1" applyProtection="1">
      <alignment horizontal="center" vertical="top"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27"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30"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16" fillId="0" borderId="47" xfId="0" applyFont="1" applyBorder="1" applyAlignment="1" applyProtection="1">
      <alignment horizontal="justify" vertical="center" wrapText="1"/>
      <protection locked="0"/>
    </xf>
    <xf numFmtId="0" fontId="27"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2" fillId="0" borderId="1" xfId="0" applyFont="1" applyBorder="1" applyAlignment="1" applyProtection="1">
      <alignment horizontal="justify" vertical="center" wrapText="1"/>
      <protection locked="0"/>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39" fillId="0" borderId="1" xfId="0" applyFont="1" applyBorder="1" applyAlignment="1" applyProtection="1">
      <alignment horizontal="center" vertical="center" wrapText="1"/>
      <protection locked="0"/>
    </xf>
    <xf numFmtId="0" fontId="39" fillId="0" borderId="45"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7" fillId="9" borderId="8"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49" xfId="0" applyFont="1" applyFill="1" applyBorder="1" applyAlignment="1">
      <alignment horizontal="center" vertical="center"/>
    </xf>
  </cellXfs>
  <cellStyles count="1">
    <cellStyle name="Normal" xfId="0" builtinId="0"/>
  </cellStyles>
  <dxfs count="33">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16AEEE9D-57D6-4B09-A1C7-90BA35BB9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DA12DB6D-F77A-43AA-B5F2-25A990BF54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showGridLines="0" tabSelected="1" topLeftCell="A27" zoomScale="50" zoomScaleNormal="50" zoomScaleSheetLayoutView="70" workbookViewId="0">
      <selection activeCell="I52" sqref="I5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60.57031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9.28515625" customWidth="1"/>
    <col min="23" max="23" width="37.42578125" customWidth="1"/>
    <col min="24" max="24" width="25.42578125" customWidth="1"/>
    <col min="25" max="25" width="1.7109375" customWidth="1"/>
    <col min="26" max="26" width="33.42578125" customWidth="1"/>
    <col min="27" max="27" width="53.140625" customWidth="1"/>
    <col min="28" max="28" width="61.140625" customWidth="1"/>
    <col min="29" max="29" width="40.28515625" customWidth="1"/>
    <col min="30" max="30" width="34.85546875" customWidth="1"/>
    <col min="31" max="31" width="2.28515625" customWidth="1"/>
    <col min="32" max="32" width="42.5703125" customWidth="1"/>
    <col min="33" max="33" width="55.85546875" customWidth="1"/>
    <col min="34" max="36" width="11.42578125" customWidth="1"/>
  </cols>
  <sheetData>
    <row r="1" spans="1:36" ht="27" customHeight="1" x14ac:dyDescent="0.25">
      <c r="A1" s="193"/>
      <c r="B1" s="194"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6"/>
      <c r="AD1" s="200" t="s">
        <v>1</v>
      </c>
      <c r="AE1" s="201"/>
      <c r="AF1" s="201"/>
      <c r="AG1" s="52" t="s">
        <v>2</v>
      </c>
      <c r="AH1" s="1"/>
      <c r="AI1" s="1"/>
      <c r="AJ1" s="1"/>
    </row>
    <row r="2" spans="1:36" ht="27" customHeight="1" thickBot="1" x14ac:dyDescent="0.3">
      <c r="A2" s="193"/>
      <c r="B2" s="197"/>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9"/>
      <c r="AD2" s="200" t="s">
        <v>3</v>
      </c>
      <c r="AE2" s="201"/>
      <c r="AF2" s="201"/>
      <c r="AG2" s="53" t="s">
        <v>4</v>
      </c>
      <c r="AH2" s="1"/>
      <c r="AI2" s="1"/>
      <c r="AJ2" s="1"/>
    </row>
    <row r="3" spans="1:36" ht="27" customHeight="1" x14ac:dyDescent="0.25">
      <c r="A3" s="193"/>
      <c r="B3" s="194" t="s">
        <v>5</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6"/>
      <c r="AD3" s="200" t="s">
        <v>6</v>
      </c>
      <c r="AE3" s="201"/>
      <c r="AF3" s="201"/>
      <c r="AG3" s="52" t="s">
        <v>7</v>
      </c>
      <c r="AH3" s="1"/>
      <c r="AI3" s="1"/>
      <c r="AJ3" s="1"/>
    </row>
    <row r="4" spans="1:36" ht="27" customHeight="1" thickBot="1" x14ac:dyDescent="0.3">
      <c r="A4" s="193"/>
      <c r="B4" s="197"/>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9"/>
      <c r="AD4" s="200" t="s">
        <v>8</v>
      </c>
      <c r="AE4" s="201"/>
      <c r="AF4" s="201"/>
      <c r="AG4" s="54">
        <v>44838</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5" t="s">
        <v>9</v>
      </c>
      <c r="B6" s="179" t="s">
        <v>10</v>
      </c>
      <c r="C6" s="180"/>
      <c r="D6" s="180"/>
      <c r="E6" s="180"/>
      <c r="F6" s="180"/>
      <c r="G6" s="180"/>
      <c r="H6" s="181"/>
      <c r="I6" s="23"/>
      <c r="J6" s="29"/>
      <c r="K6" s="32" t="s">
        <v>11</v>
      </c>
      <c r="L6" s="31"/>
      <c r="M6" s="182">
        <v>44956</v>
      </c>
      <c r="N6" s="183"/>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5" t="s">
        <v>12</v>
      </c>
      <c r="B8" s="184"/>
      <c r="C8" s="185"/>
      <c r="D8" s="185"/>
      <c r="E8" s="185"/>
      <c r="F8" s="185"/>
      <c r="G8" s="185"/>
      <c r="H8" s="185"/>
      <c r="I8" s="186"/>
      <c r="J8" s="23"/>
      <c r="K8" s="27" t="s">
        <v>13</v>
      </c>
      <c r="L8" s="27"/>
      <c r="M8" s="27" t="s">
        <v>14</v>
      </c>
      <c r="N8" s="27" t="s">
        <v>15</v>
      </c>
      <c r="O8" s="27" t="s">
        <v>16</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5" t="s">
        <v>17</v>
      </c>
      <c r="B9" s="184"/>
      <c r="C9" s="185"/>
      <c r="D9" s="185"/>
      <c r="E9" s="185"/>
      <c r="F9" s="185"/>
      <c r="G9" s="185"/>
      <c r="H9" s="185"/>
      <c r="I9" s="186"/>
      <c r="J9" s="23"/>
      <c r="K9" s="57"/>
      <c r="L9" s="28"/>
      <c r="M9" s="28"/>
      <c r="N9" s="67"/>
      <c r="O9" s="57" t="s">
        <v>18</v>
      </c>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6"/>
      <c r="AE11" s="1"/>
      <c r="AF11" s="1"/>
      <c r="AG11" s="1"/>
      <c r="AH11" s="1"/>
      <c r="AI11" s="1"/>
      <c r="AJ11" s="1"/>
    </row>
    <row r="12" spans="1:36" x14ac:dyDescent="0.25">
      <c r="A12" s="187" t="s">
        <v>19</v>
      </c>
      <c r="B12" s="188"/>
      <c r="C12" s="188"/>
      <c r="D12" s="189"/>
      <c r="E12" s="190" t="s">
        <v>20</v>
      </c>
      <c r="F12" s="191"/>
      <c r="G12" s="191"/>
      <c r="H12" s="191"/>
      <c r="I12" s="191"/>
      <c r="J12" s="191"/>
      <c r="K12" s="191"/>
      <c r="L12" s="191"/>
      <c r="M12" s="191"/>
      <c r="N12" s="191"/>
      <c r="O12" s="191"/>
      <c r="P12" s="191"/>
      <c r="Q12" s="191"/>
      <c r="R12" s="191"/>
      <c r="S12" s="191"/>
      <c r="T12" s="191"/>
      <c r="U12" s="191"/>
      <c r="V12" s="191"/>
      <c r="W12" s="191"/>
      <c r="X12" s="192"/>
      <c r="Y12" s="40"/>
      <c r="Z12" s="156" t="s">
        <v>21</v>
      </c>
      <c r="AA12" s="157"/>
      <c r="AB12" s="157"/>
      <c r="AC12" s="157"/>
      <c r="AD12" s="158"/>
      <c r="AE12" s="1"/>
      <c r="AF12" s="156" t="s">
        <v>22</v>
      </c>
      <c r="AG12" s="158"/>
      <c r="AH12" s="1"/>
      <c r="AI12" s="1"/>
      <c r="AJ12" s="1"/>
    </row>
    <row r="13" spans="1:36" x14ac:dyDescent="0.25">
      <c r="A13" s="165" t="s">
        <v>23</v>
      </c>
      <c r="B13" s="94" t="s">
        <v>24</v>
      </c>
      <c r="C13" s="94" t="s">
        <v>25</v>
      </c>
      <c r="D13" s="95" t="s">
        <v>26</v>
      </c>
      <c r="E13" s="168" t="s">
        <v>27</v>
      </c>
      <c r="F13" s="169"/>
      <c r="G13" s="169"/>
      <c r="H13" s="169"/>
      <c r="I13" s="170" t="s">
        <v>28</v>
      </c>
      <c r="J13" s="171"/>
      <c r="K13" s="171"/>
      <c r="L13" s="171"/>
      <c r="M13" s="171"/>
      <c r="N13" s="171"/>
      <c r="O13" s="171"/>
      <c r="P13" s="171"/>
      <c r="Q13" s="171"/>
      <c r="R13" s="34"/>
      <c r="S13" s="34"/>
      <c r="T13" s="170" t="s">
        <v>29</v>
      </c>
      <c r="U13" s="171"/>
      <c r="V13" s="171"/>
      <c r="W13" s="171"/>
      <c r="X13" s="172"/>
      <c r="Y13" s="40"/>
      <c r="Z13" s="159"/>
      <c r="AA13" s="160"/>
      <c r="AB13" s="160"/>
      <c r="AC13" s="160"/>
      <c r="AD13" s="161"/>
      <c r="AE13" s="1"/>
      <c r="AF13" s="159"/>
      <c r="AG13" s="161"/>
      <c r="AH13" s="2"/>
      <c r="AI13" s="2"/>
      <c r="AJ13" s="2"/>
    </row>
    <row r="14" spans="1:36" ht="15.75" thickBot="1" x14ac:dyDescent="0.3">
      <c r="A14" s="165"/>
      <c r="B14" s="94"/>
      <c r="C14" s="94"/>
      <c r="D14" s="95"/>
      <c r="E14" s="173" t="s">
        <v>30</v>
      </c>
      <c r="F14" s="174"/>
      <c r="G14" s="174"/>
      <c r="H14" s="174"/>
      <c r="I14" s="175" t="s">
        <v>31</v>
      </c>
      <c r="J14" s="176" t="s">
        <v>32</v>
      </c>
      <c r="K14" s="176" t="s">
        <v>33</v>
      </c>
      <c r="L14" s="177" t="s">
        <v>34</v>
      </c>
      <c r="M14" s="94" t="s">
        <v>35</v>
      </c>
      <c r="N14" s="155" t="s">
        <v>36</v>
      </c>
      <c r="O14" s="92" t="s">
        <v>37</v>
      </c>
      <c r="P14" s="94" t="s">
        <v>38</v>
      </c>
      <c r="Q14" s="92" t="s">
        <v>39</v>
      </c>
      <c r="R14" s="92" t="s">
        <v>40</v>
      </c>
      <c r="S14" s="37"/>
      <c r="T14" s="96" t="s">
        <v>41</v>
      </c>
      <c r="U14" s="94" t="s">
        <v>42</v>
      </c>
      <c r="V14" s="92" t="s">
        <v>43</v>
      </c>
      <c r="W14" s="94" t="s">
        <v>44</v>
      </c>
      <c r="X14" s="95"/>
      <c r="Y14" s="47"/>
      <c r="Z14" s="162"/>
      <c r="AA14" s="163"/>
      <c r="AB14" s="163"/>
      <c r="AC14" s="163"/>
      <c r="AD14" s="164"/>
      <c r="AE14" s="2"/>
      <c r="AF14" s="162"/>
      <c r="AG14" s="164"/>
      <c r="AH14" s="2"/>
      <c r="AI14" s="1"/>
      <c r="AJ14" s="2"/>
    </row>
    <row r="15" spans="1:36" ht="74.25" customHeight="1" x14ac:dyDescent="0.25">
      <c r="A15" s="166"/>
      <c r="B15" s="92"/>
      <c r="C15" s="92"/>
      <c r="D15" s="167"/>
      <c r="E15" s="41" t="s">
        <v>45</v>
      </c>
      <c r="F15" s="39" t="s">
        <v>46</v>
      </c>
      <c r="G15" s="3"/>
      <c r="H15" s="4" t="s">
        <v>47</v>
      </c>
      <c r="I15" s="96"/>
      <c r="J15" s="176"/>
      <c r="K15" s="176"/>
      <c r="L15" s="178"/>
      <c r="M15" s="94"/>
      <c r="N15" s="93"/>
      <c r="O15" s="93"/>
      <c r="P15" s="94"/>
      <c r="Q15" s="93"/>
      <c r="R15" s="93"/>
      <c r="S15" s="38"/>
      <c r="T15" s="97"/>
      <c r="U15" s="94"/>
      <c r="V15" s="93"/>
      <c r="W15" s="35" t="s">
        <v>48</v>
      </c>
      <c r="X15" s="42" t="s">
        <v>49</v>
      </c>
      <c r="Y15" s="47"/>
      <c r="Z15" s="50" t="s">
        <v>50</v>
      </c>
      <c r="AA15" s="36" t="s">
        <v>51</v>
      </c>
      <c r="AB15" s="36" t="s">
        <v>52</v>
      </c>
      <c r="AC15" s="36" t="s">
        <v>53</v>
      </c>
      <c r="AD15" s="51" t="s">
        <v>54</v>
      </c>
      <c r="AE15" s="2"/>
      <c r="AF15" s="50" t="s">
        <v>55</v>
      </c>
      <c r="AG15" s="51" t="s">
        <v>56</v>
      </c>
      <c r="AH15" s="2"/>
      <c r="AI15" s="1"/>
      <c r="AJ15" s="2"/>
    </row>
    <row r="16" spans="1:36" ht="51.75" customHeight="1" x14ac:dyDescent="0.25">
      <c r="A16" s="128">
        <v>1</v>
      </c>
      <c r="B16" s="130" t="s">
        <v>57</v>
      </c>
      <c r="C16" s="133" t="s">
        <v>58</v>
      </c>
      <c r="D16" s="136" t="s">
        <v>59</v>
      </c>
      <c r="E16" s="139" t="s">
        <v>60</v>
      </c>
      <c r="F16" s="142" t="s">
        <v>61</v>
      </c>
      <c r="G16" s="144" t="str">
        <f>+CONCATENATE(E16," - ",F16)</f>
        <v>BAJA - MAYOR</v>
      </c>
      <c r="H16" s="106" t="str">
        <f>+VLOOKUP(G16,Datos!D3:E17,2,FALSE)</f>
        <v>ALTO</v>
      </c>
      <c r="I16" s="147" t="s">
        <v>197</v>
      </c>
      <c r="J16" s="5" t="s">
        <v>62</v>
      </c>
      <c r="K16" s="6" t="s">
        <v>63</v>
      </c>
      <c r="L16" s="7">
        <f>IF(K16="ASIGNADO",15,IF(K16="NO ASIGNADO",0,""))</f>
        <v>15</v>
      </c>
      <c r="M16" s="118">
        <f>SUM(L16:L22)</f>
        <v>95</v>
      </c>
      <c r="N16" s="120" t="s">
        <v>64</v>
      </c>
      <c r="O16" s="123">
        <f>IF(O19="DÉBIL",0,IF(O19="MODERADO",50,IF(O19="FUERTE",100,"")))</f>
        <v>50</v>
      </c>
      <c r="P16" s="124" t="str">
        <f>IF(AND(M19="FUERTE",N16="FUERTE (SIEMPRE SE EJECUTA)"),"NO","SÍ")</f>
        <v>SÍ</v>
      </c>
      <c r="Q16" s="127" t="s">
        <v>65</v>
      </c>
      <c r="R16" s="115" t="str">
        <f>IF(AND(E16="MUY BAJA",Q19=2),"MUY BAJA",IF(AND(E16="BAJA",Q19=2),"MUY BAJA",IF(AND(E16="MEDIA",Q19=2),"MUY BAJA",IF(AND(E16="ALTA",Q19=2),"BAJA",IF(AND(E16="MUY ALTA",Q19=2),"MEDIA",IF(AND(E16="MUY BAJA",Q19=1),"MUY BAJA",IF(AND(E16="BAJA",Q19=1),"MUY BAJA",IF(AND(E16="MEDIA",Q19=1),"BAJA",IF(AND(E16="ALTA",Q19=1),"MEDIA",IF(AND(E16="MUY ALTA",Q19=1),"ALTA",E16))))))))))</f>
        <v>MUY BAJA</v>
      </c>
      <c r="S16" s="109" t="str">
        <f>+CONCATENATE(R16," - ",F16)</f>
        <v>MUY BAJA - MAYOR</v>
      </c>
      <c r="T16" s="106" t="str">
        <f>+VLOOKUP(S16,Datos!$D$3:$E$17,2,FALSE)</f>
        <v>ALTO</v>
      </c>
      <c r="U16" s="98" t="s">
        <v>66</v>
      </c>
      <c r="V16" s="101" t="s">
        <v>67</v>
      </c>
      <c r="W16" s="103" t="s">
        <v>68</v>
      </c>
      <c r="X16" s="76" t="s">
        <v>69</v>
      </c>
      <c r="Y16" s="48"/>
      <c r="Z16" s="79">
        <v>45280</v>
      </c>
      <c r="AA16" s="82" t="s">
        <v>70</v>
      </c>
      <c r="AB16" s="91" t="s">
        <v>71</v>
      </c>
      <c r="AC16" s="85" t="s">
        <v>72</v>
      </c>
      <c r="AD16" s="88" t="s">
        <v>72</v>
      </c>
      <c r="AE16" s="1"/>
      <c r="AF16" s="69" t="s">
        <v>73</v>
      </c>
      <c r="AG16" s="69" t="s">
        <v>198</v>
      </c>
      <c r="AH16" s="1"/>
      <c r="AI16" s="1"/>
      <c r="AJ16" s="1"/>
    </row>
    <row r="17" spans="1:36" ht="77.25" customHeight="1" x14ac:dyDescent="0.25">
      <c r="A17" s="128"/>
      <c r="B17" s="131"/>
      <c r="C17" s="134"/>
      <c r="D17" s="137"/>
      <c r="E17" s="140"/>
      <c r="F17" s="142"/>
      <c r="G17" s="145"/>
      <c r="H17" s="107"/>
      <c r="I17" s="148"/>
      <c r="J17" s="8" t="s">
        <v>74</v>
      </c>
      <c r="K17" s="9" t="s">
        <v>75</v>
      </c>
      <c r="L17" s="10">
        <f>IF(K17="ADECUADO",15,IF(K17="INADECUADO",0,""))</f>
        <v>15</v>
      </c>
      <c r="M17" s="119"/>
      <c r="N17" s="121"/>
      <c r="O17" s="123"/>
      <c r="P17" s="125"/>
      <c r="Q17" s="127"/>
      <c r="R17" s="116"/>
      <c r="S17" s="110"/>
      <c r="T17" s="107"/>
      <c r="U17" s="99"/>
      <c r="V17" s="102"/>
      <c r="W17" s="104"/>
      <c r="X17" s="78"/>
      <c r="Y17" s="48"/>
      <c r="Z17" s="80"/>
      <c r="AA17" s="83"/>
      <c r="AB17" s="86"/>
      <c r="AC17" s="86"/>
      <c r="AD17" s="89"/>
      <c r="AE17" s="1"/>
      <c r="AF17" s="70"/>
      <c r="AG17" s="70"/>
      <c r="AH17" s="1"/>
      <c r="AI17" s="1"/>
      <c r="AJ17" s="1"/>
    </row>
    <row r="18" spans="1:36" ht="111" customHeight="1" x14ac:dyDescent="0.25">
      <c r="A18" s="128"/>
      <c r="B18" s="131"/>
      <c r="C18" s="134"/>
      <c r="D18" s="137"/>
      <c r="E18" s="140"/>
      <c r="F18" s="142"/>
      <c r="G18" s="145"/>
      <c r="H18" s="107"/>
      <c r="I18" s="148"/>
      <c r="J18" s="11" t="s">
        <v>76</v>
      </c>
      <c r="K18" s="9" t="s">
        <v>77</v>
      </c>
      <c r="L18" s="10">
        <f>IF(K18="OPORTUNA",15,IF(K18="INOPORTUNA",0,""))</f>
        <v>15</v>
      </c>
      <c r="M18" s="119"/>
      <c r="N18" s="121"/>
      <c r="O18" s="123"/>
      <c r="P18" s="125"/>
      <c r="Q18" s="12" t="s">
        <v>78</v>
      </c>
      <c r="R18" s="116"/>
      <c r="S18" s="110"/>
      <c r="T18" s="107"/>
      <c r="U18" s="99"/>
      <c r="V18" s="102"/>
      <c r="W18" s="104"/>
      <c r="X18" s="78"/>
      <c r="Y18" s="48"/>
      <c r="Z18" s="80"/>
      <c r="AA18" s="83"/>
      <c r="AB18" s="86"/>
      <c r="AC18" s="86"/>
      <c r="AD18" s="89"/>
      <c r="AE18" s="1"/>
      <c r="AF18" s="70"/>
      <c r="AG18" s="70"/>
      <c r="AH18" s="1"/>
      <c r="AI18" s="1"/>
      <c r="AJ18" s="1"/>
    </row>
    <row r="19" spans="1:36" ht="97.5" customHeight="1" x14ac:dyDescent="0.25">
      <c r="A19" s="128"/>
      <c r="B19" s="131"/>
      <c r="C19" s="134"/>
      <c r="D19" s="137"/>
      <c r="E19" s="140"/>
      <c r="F19" s="142"/>
      <c r="G19" s="145"/>
      <c r="H19" s="107"/>
      <c r="I19" s="148"/>
      <c r="J19" s="8" t="s">
        <v>79</v>
      </c>
      <c r="K19" s="9" t="s">
        <v>80</v>
      </c>
      <c r="L19" s="10">
        <f>IF(K19="PREVENIR",15,IF(K19="DETECTAR",10,IF(K19="NO ES UN CONTROL",0,"")))</f>
        <v>10</v>
      </c>
      <c r="M19" s="150" t="str">
        <f>IF(M16&lt;86,"DÉBIL",IF(M16&lt;96,"MODERADO",IF(M16&lt;101,"FUERTE","")))</f>
        <v>MODERADO</v>
      </c>
      <c r="N19" s="121"/>
      <c r="O19" s="153" t="str">
        <f>IF(AND(M19="FUERTE",N16="FUERTE (SIEMPRE SE EJECUTA)"),"FUERTE",IF(OR(M19="DÉBIL",N16="DÉBIL (NO SE EJECUTA)"),"DÉBIL",IF(OR(M19="MODERADO",N16="MODERADO (ALGUNAS VECES)"),"MODERADO")))</f>
        <v>MODERADO</v>
      </c>
      <c r="P19" s="125"/>
      <c r="Q19" s="112">
        <f>IF(AND($O$19="FUERTE",$Q$16="DIRECTAMENTE"),2,IF(AND($O$19="FUERTE",$Q$16="DIRECTAMENTE"),2,IF(AND($O$19="FUERTE",$Q$16="DIRECTAMENTE"),2,IF(AND($O$19="FUERTE",$Q$16="NO DISMINUYE"),0,IF(AND($O$19="MODERADO",$Q$16="DIRECTAMENTE"),1,IF(AND($O$19="MODERADO",$Q$16="DIRECTAMENTE"),1,IF(AND($O$19="MODERADO",$Q$16="DIRECTAMENTE"),1,IF(AND($O$19="MODERADO",$Q$16="NO DISMINUYE"),0,"N/A"))))))))</f>
        <v>1</v>
      </c>
      <c r="R19" s="116"/>
      <c r="S19" s="110"/>
      <c r="T19" s="107"/>
      <c r="U19" s="99"/>
      <c r="V19" s="72" t="s">
        <v>81</v>
      </c>
      <c r="W19" s="104"/>
      <c r="X19" s="72" t="s">
        <v>82</v>
      </c>
      <c r="Y19" s="49"/>
      <c r="Z19" s="80"/>
      <c r="AA19" s="83"/>
      <c r="AB19" s="86"/>
      <c r="AC19" s="86"/>
      <c r="AD19" s="89"/>
      <c r="AE19" s="1"/>
      <c r="AF19" s="70"/>
      <c r="AG19" s="70"/>
      <c r="AH19" s="1"/>
      <c r="AI19" s="1"/>
      <c r="AJ19" s="1"/>
    </row>
    <row r="20" spans="1:36" ht="120" customHeight="1" x14ac:dyDescent="0.25">
      <c r="A20" s="128"/>
      <c r="B20" s="131"/>
      <c r="C20" s="134"/>
      <c r="D20" s="137"/>
      <c r="E20" s="140"/>
      <c r="F20" s="142"/>
      <c r="G20" s="145"/>
      <c r="H20" s="107"/>
      <c r="I20" s="148"/>
      <c r="J20" s="8" t="s">
        <v>83</v>
      </c>
      <c r="K20" s="9" t="s">
        <v>84</v>
      </c>
      <c r="L20" s="10">
        <f>IF(K20="CONFIABLE",15,IF(K20="NO CONFIABLE",0,""))</f>
        <v>15</v>
      </c>
      <c r="M20" s="151"/>
      <c r="N20" s="121"/>
      <c r="O20" s="153"/>
      <c r="P20" s="125"/>
      <c r="Q20" s="113"/>
      <c r="R20" s="116"/>
      <c r="S20" s="110"/>
      <c r="T20" s="107"/>
      <c r="U20" s="99"/>
      <c r="V20" s="73"/>
      <c r="W20" s="104"/>
      <c r="X20" s="73"/>
      <c r="Y20" s="49"/>
      <c r="Z20" s="80"/>
      <c r="AA20" s="83"/>
      <c r="AB20" s="86"/>
      <c r="AC20" s="86"/>
      <c r="AD20" s="89"/>
      <c r="AE20" s="1"/>
      <c r="AF20" s="70"/>
      <c r="AG20" s="70"/>
      <c r="AH20" s="1"/>
      <c r="AI20" s="1"/>
      <c r="AJ20" s="1"/>
    </row>
    <row r="21" spans="1:36" ht="144" customHeight="1" x14ac:dyDescent="0.25">
      <c r="A21" s="128"/>
      <c r="B21" s="131"/>
      <c r="C21" s="134"/>
      <c r="D21" s="137"/>
      <c r="E21" s="140"/>
      <c r="F21" s="142"/>
      <c r="G21" s="145"/>
      <c r="H21" s="107"/>
      <c r="I21" s="148"/>
      <c r="J21" s="8" t="s">
        <v>85</v>
      </c>
      <c r="K21" s="9" t="s">
        <v>86</v>
      </c>
      <c r="L21" s="10">
        <f>IF(K21="SE INVESTIGAN Y SE RESUELVEN OPORTUNAMENTE",15,IF(K21="NO SE INVESTIGAN Y SE RESUELVEN OPORTUNAMENTE",0,""))</f>
        <v>15</v>
      </c>
      <c r="M21" s="151"/>
      <c r="N21" s="121"/>
      <c r="O21" s="153"/>
      <c r="P21" s="125"/>
      <c r="Q21" s="113"/>
      <c r="R21" s="116"/>
      <c r="S21" s="110"/>
      <c r="T21" s="107"/>
      <c r="U21" s="99"/>
      <c r="V21" s="74" t="s">
        <v>87</v>
      </c>
      <c r="W21" s="104"/>
      <c r="X21" s="76" t="s">
        <v>88</v>
      </c>
      <c r="Y21" s="48"/>
      <c r="Z21" s="80"/>
      <c r="AA21" s="83"/>
      <c r="AB21" s="86"/>
      <c r="AC21" s="86"/>
      <c r="AD21" s="89"/>
      <c r="AE21" s="1"/>
      <c r="AF21" s="70"/>
      <c r="AG21" s="70"/>
      <c r="AH21" s="1"/>
      <c r="AI21" s="1"/>
      <c r="AJ21" s="1"/>
    </row>
    <row r="22" spans="1:36" ht="162.75" customHeight="1" thickBot="1" x14ac:dyDescent="0.3">
      <c r="A22" s="129"/>
      <c r="B22" s="132"/>
      <c r="C22" s="135"/>
      <c r="D22" s="138"/>
      <c r="E22" s="141"/>
      <c r="F22" s="143"/>
      <c r="G22" s="146"/>
      <c r="H22" s="108"/>
      <c r="I22" s="149"/>
      <c r="J22" s="43" t="s">
        <v>89</v>
      </c>
      <c r="K22" s="44" t="s">
        <v>90</v>
      </c>
      <c r="L22" s="45">
        <f>IF(K22="COMPLETA",10,IF(K22="INCOMPLETA",5,IF(K22="NO EXISTE",0,"")))</f>
        <v>10</v>
      </c>
      <c r="M22" s="152"/>
      <c r="N22" s="122"/>
      <c r="O22" s="154"/>
      <c r="P22" s="126"/>
      <c r="Q22" s="114"/>
      <c r="R22" s="117"/>
      <c r="S22" s="111"/>
      <c r="T22" s="108"/>
      <c r="U22" s="100"/>
      <c r="V22" s="75"/>
      <c r="W22" s="105"/>
      <c r="X22" s="77"/>
      <c r="Y22" s="48"/>
      <c r="Z22" s="81"/>
      <c r="AA22" s="84"/>
      <c r="AB22" s="87"/>
      <c r="AC22" s="87"/>
      <c r="AD22" s="90"/>
      <c r="AE22" s="1"/>
      <c r="AF22" s="71"/>
      <c r="AG22" s="71"/>
      <c r="AH22" s="1"/>
      <c r="AI22" s="1"/>
      <c r="AJ22" s="1"/>
    </row>
    <row r="23" spans="1:36" ht="37.5" x14ac:dyDescent="0.25">
      <c r="A23" s="128">
        <v>2</v>
      </c>
      <c r="B23" s="242" t="s">
        <v>123</v>
      </c>
      <c r="C23" s="242" t="s">
        <v>124</v>
      </c>
      <c r="D23" s="242" t="s">
        <v>125</v>
      </c>
      <c r="E23" s="244" t="s">
        <v>60</v>
      </c>
      <c r="F23" s="247" t="s">
        <v>126</v>
      </c>
      <c r="G23" s="109" t="str">
        <f>+CONCATENATE(E23," - ",F23)</f>
        <v>BAJA - CATASTRÓFICO</v>
      </c>
      <c r="H23" s="291" t="s">
        <v>171</v>
      </c>
      <c r="I23" s="249" t="s">
        <v>127</v>
      </c>
      <c r="J23" s="62" t="s">
        <v>62</v>
      </c>
      <c r="K23" s="6" t="s">
        <v>63</v>
      </c>
      <c r="L23" s="7">
        <f>IF(K23="ASIGNADO",15,IF(K23="NO ASIGNADO",0,""))</f>
        <v>15</v>
      </c>
      <c r="M23" s="118">
        <f>SUM(L23:L29)</f>
        <v>95</v>
      </c>
      <c r="N23" s="120" t="s">
        <v>64</v>
      </c>
      <c r="O23" s="123">
        <f>IF(O26="DÉBIL",0,IF(O26="MODERADO",50,IF(O26="FUERTE",100,"")))</f>
        <v>50</v>
      </c>
      <c r="P23" s="124" t="str">
        <f>IF(AND(M26="FUERTE",N23="FUERTE (SIEMPRE SE EJECUTA)"),"NO","SÍ")</f>
        <v>SÍ</v>
      </c>
      <c r="Q23" s="127" t="s">
        <v>65</v>
      </c>
      <c r="R23" s="115" t="str">
        <f>IF(AND(E23="MUY BAJA",Q26=2),"MUY BAJA",IF(AND(E23="BAJA",Q26=2),"MUY BAJA",IF(AND(E23="MEDIA",Q26=2),"MUY BAJA",IF(AND(E23="ALTA",Q26=2),"BAJA",IF(AND(E23="MUY ALTA",Q26=2),"MEDIA",IF(AND(E23="MUY BAJA",Q26=1),"MUY BAJA",IF(AND(E23="BAJA",Q26=1),"MUY BAJA",IF(AND(E23="MEDIA",Q26=1),"BAJA",IF(AND(E23="ALTA",Q26=1),"MEDIA",IF(AND(E23="MUY ALTA",Q26=1),"ALTA",E23))))))))))</f>
        <v>MUY BAJA</v>
      </c>
      <c r="S23" s="109" t="str">
        <f>+CONCATENATE(R23," - ",F23)</f>
        <v>MUY BAJA - CATASTRÓFICO</v>
      </c>
      <c r="T23" s="106" t="str">
        <f>+VLOOKUP(S23,Datos!$D$3:$E$17,2,FALSE)</f>
        <v>EXTREMO</v>
      </c>
      <c r="U23" s="98" t="s">
        <v>66</v>
      </c>
      <c r="V23" s="237" t="s">
        <v>128</v>
      </c>
      <c r="W23" s="239" t="s">
        <v>129</v>
      </c>
      <c r="X23" s="76" t="s">
        <v>130</v>
      </c>
      <c r="Y23" s="48"/>
      <c r="Z23" s="79">
        <v>45280</v>
      </c>
      <c r="AA23" s="230" t="s">
        <v>131</v>
      </c>
      <c r="AB23" s="233" t="s">
        <v>132</v>
      </c>
      <c r="AC23" s="227"/>
      <c r="AD23" s="228"/>
      <c r="AE23" s="1"/>
      <c r="AF23" s="221" t="s">
        <v>133</v>
      </c>
      <c r="AG23" s="221" t="s">
        <v>199</v>
      </c>
    </row>
    <row r="24" spans="1:36" ht="56.25" x14ac:dyDescent="0.25">
      <c r="A24" s="128"/>
      <c r="B24" s="242"/>
      <c r="C24" s="242"/>
      <c r="D24" s="242"/>
      <c r="E24" s="245"/>
      <c r="F24" s="247"/>
      <c r="G24" s="110"/>
      <c r="H24" s="292"/>
      <c r="I24" s="250"/>
      <c r="J24" s="63" t="s">
        <v>74</v>
      </c>
      <c r="K24" s="9" t="s">
        <v>75</v>
      </c>
      <c r="L24" s="10">
        <f>IF(K24="ADECUADO",15,IF(K24="INADECUADO",0,""))</f>
        <v>15</v>
      </c>
      <c r="M24" s="119"/>
      <c r="N24" s="121"/>
      <c r="O24" s="123"/>
      <c r="P24" s="125"/>
      <c r="Q24" s="127"/>
      <c r="R24" s="116"/>
      <c r="S24" s="110"/>
      <c r="T24" s="107"/>
      <c r="U24" s="99"/>
      <c r="V24" s="238"/>
      <c r="W24" s="240"/>
      <c r="X24" s="78"/>
      <c r="Y24" s="48"/>
      <c r="Z24" s="80"/>
      <c r="AA24" s="231"/>
      <c r="AB24" s="234"/>
      <c r="AC24" s="228"/>
      <c r="AD24" s="228"/>
      <c r="AE24" s="1"/>
      <c r="AF24" s="222"/>
      <c r="AG24" s="222"/>
    </row>
    <row r="25" spans="1:36" ht="75" x14ac:dyDescent="0.25">
      <c r="A25" s="128"/>
      <c r="B25" s="242"/>
      <c r="C25" s="242"/>
      <c r="D25" s="242"/>
      <c r="E25" s="245"/>
      <c r="F25" s="247"/>
      <c r="G25" s="110"/>
      <c r="H25" s="292"/>
      <c r="I25" s="250"/>
      <c r="J25" s="64" t="s">
        <v>76</v>
      </c>
      <c r="K25" s="9" t="s">
        <v>77</v>
      </c>
      <c r="L25" s="10">
        <f>IF(K25="OPORTUNA",15,IF(K25="INOPORTUNA",0,""))</f>
        <v>15</v>
      </c>
      <c r="M25" s="119"/>
      <c r="N25" s="121"/>
      <c r="O25" s="123"/>
      <c r="P25" s="125"/>
      <c r="Q25" s="12" t="s">
        <v>78</v>
      </c>
      <c r="R25" s="116"/>
      <c r="S25" s="110"/>
      <c r="T25" s="107"/>
      <c r="U25" s="99"/>
      <c r="V25" s="238"/>
      <c r="W25" s="240"/>
      <c r="X25" s="78"/>
      <c r="Y25" s="48"/>
      <c r="Z25" s="80"/>
      <c r="AA25" s="231"/>
      <c r="AB25" s="234"/>
      <c r="AC25" s="228"/>
      <c r="AD25" s="228"/>
      <c r="AE25" s="1"/>
      <c r="AF25" s="222"/>
      <c r="AG25" s="222"/>
    </row>
    <row r="26" spans="1:36" ht="93.75" x14ac:dyDescent="0.25">
      <c r="A26" s="128"/>
      <c r="B26" s="242"/>
      <c r="C26" s="242"/>
      <c r="D26" s="242"/>
      <c r="E26" s="245"/>
      <c r="F26" s="247"/>
      <c r="G26" s="110"/>
      <c r="H26" s="292"/>
      <c r="I26" s="250"/>
      <c r="J26" s="63" t="s">
        <v>79</v>
      </c>
      <c r="K26" s="9" t="s">
        <v>80</v>
      </c>
      <c r="L26" s="10">
        <f>IF(K26="PREVENIR",15,IF(K26="DETECTAR",10,IF(K26="NO ES UN CONTROL",0,"")))</f>
        <v>10</v>
      </c>
      <c r="M26" s="150" t="str">
        <f>IF(M23&lt;86,"DÉBIL",IF(M23&lt;96,"MODERADO",IF(M23&lt;101,"FUERTE","")))</f>
        <v>MODERADO</v>
      </c>
      <c r="N26" s="121"/>
      <c r="O26" s="153" t="str">
        <f>IF(AND(M26="FUERTE",N23="FUERTE (SIEMPRE SE EJECUTA)"),"FUERTE",IF(OR(M26="DÉBIL",N23="DÉBIL (NO SE EJECUTA)"),"DÉBIL",IF(OR(M26="MODERADO",N23="MODERADO (ALGUNAS VECES)"),"MODERADO")))</f>
        <v>MODERADO</v>
      </c>
      <c r="P26" s="125"/>
      <c r="Q26" s="112">
        <f>IF(AND($O$19="FUERTE",$Q$16="DIRECTAMENTE"),2,IF(AND($O$19="FUERTE",$Q$16="DIRECTAMENTE"),2,IF(AND($O$19="FUERTE",$Q$16="DIRECTAMENTE"),2,IF(AND($O$19="FUERTE",$Q$16="NO DISMINUYE"),0,IF(AND($O$19="MODERADO",$Q$16="DIRECTAMENTE"),1,IF(AND($O$19="MODERADO",$Q$16="DIRECTAMENTE"),1,IF(AND($O$19="MODERADO",$Q$16="DIRECTAMENTE"),1,IF(AND($O$19="MODERADO",$Q$16="NO DISMINUYE"),0,"N/A"))))))))</f>
        <v>1</v>
      </c>
      <c r="R26" s="116"/>
      <c r="S26" s="110"/>
      <c r="T26" s="107"/>
      <c r="U26" s="99"/>
      <c r="V26" s="72" t="s">
        <v>134</v>
      </c>
      <c r="W26" s="240"/>
      <c r="X26" s="72" t="s">
        <v>82</v>
      </c>
      <c r="Y26" s="49"/>
      <c r="Z26" s="80"/>
      <c r="AA26" s="231"/>
      <c r="AB26" s="234"/>
      <c r="AC26" s="228"/>
      <c r="AD26" s="228"/>
      <c r="AE26" s="1"/>
      <c r="AF26" s="222"/>
      <c r="AG26" s="222"/>
    </row>
    <row r="27" spans="1:36" ht="56.25" x14ac:dyDescent="0.25">
      <c r="A27" s="128"/>
      <c r="B27" s="242"/>
      <c r="C27" s="242"/>
      <c r="D27" s="242"/>
      <c r="E27" s="245"/>
      <c r="F27" s="247"/>
      <c r="G27" s="110"/>
      <c r="H27" s="292"/>
      <c r="I27" s="250"/>
      <c r="J27" s="63" t="s">
        <v>83</v>
      </c>
      <c r="K27" s="9" t="s">
        <v>84</v>
      </c>
      <c r="L27" s="10">
        <f>IF(K27="CONFIABLE",15,IF(K27="NO CONFIABLE",0,""))</f>
        <v>15</v>
      </c>
      <c r="M27" s="151"/>
      <c r="N27" s="121"/>
      <c r="O27" s="153"/>
      <c r="P27" s="125"/>
      <c r="Q27" s="113"/>
      <c r="R27" s="116"/>
      <c r="S27" s="110"/>
      <c r="T27" s="107"/>
      <c r="U27" s="99"/>
      <c r="V27" s="73"/>
      <c r="W27" s="240"/>
      <c r="X27" s="73"/>
      <c r="Y27" s="49"/>
      <c r="Z27" s="80"/>
      <c r="AA27" s="232"/>
      <c r="AB27" s="234"/>
      <c r="AC27" s="228"/>
      <c r="AD27" s="228"/>
      <c r="AE27" s="1"/>
      <c r="AF27" s="222"/>
      <c r="AG27" s="222"/>
    </row>
    <row r="28" spans="1:36" ht="75" x14ac:dyDescent="0.25">
      <c r="A28" s="128"/>
      <c r="B28" s="242"/>
      <c r="C28" s="242"/>
      <c r="D28" s="242"/>
      <c r="E28" s="245"/>
      <c r="F28" s="247"/>
      <c r="G28" s="110"/>
      <c r="H28" s="292"/>
      <c r="I28" s="250"/>
      <c r="J28" s="63" t="s">
        <v>85</v>
      </c>
      <c r="K28" s="9" t="s">
        <v>86</v>
      </c>
      <c r="L28" s="10">
        <f>IF(K28="SE INVESTIGAN Y SE RESUELVEN OPORTUNAMENTE",15,IF(K28="NO SE INVESTIGAN Y SE RESUELVEN OPORTUNAMENTE",0,""))</f>
        <v>15</v>
      </c>
      <c r="M28" s="151"/>
      <c r="N28" s="121"/>
      <c r="O28" s="153"/>
      <c r="P28" s="125"/>
      <c r="Q28" s="113"/>
      <c r="R28" s="116"/>
      <c r="S28" s="110"/>
      <c r="T28" s="107"/>
      <c r="U28" s="99"/>
      <c r="V28" s="224" t="s">
        <v>87</v>
      </c>
      <c r="W28" s="240"/>
      <c r="X28" s="76" t="s">
        <v>135</v>
      </c>
      <c r="Y28" s="48"/>
      <c r="Z28" s="80"/>
      <c r="AA28" s="68"/>
      <c r="AB28" s="235"/>
      <c r="AC28" s="228"/>
      <c r="AD28" s="228"/>
      <c r="AE28" s="1"/>
      <c r="AF28" s="222"/>
      <c r="AG28" s="222"/>
    </row>
    <row r="29" spans="1:36" ht="57" thickBot="1" x14ac:dyDescent="0.3">
      <c r="A29" s="129"/>
      <c r="B29" s="243"/>
      <c r="C29" s="243"/>
      <c r="D29" s="243"/>
      <c r="E29" s="246"/>
      <c r="F29" s="248"/>
      <c r="G29" s="111"/>
      <c r="H29" s="293"/>
      <c r="I29" s="251"/>
      <c r="J29" s="65" t="s">
        <v>89</v>
      </c>
      <c r="K29" s="44" t="s">
        <v>90</v>
      </c>
      <c r="L29" s="45">
        <f>IF(K29="COMPLETA",10,IF(K29="INCOMPLETA",5,IF(K29="NO EXISTE",0,"")))</f>
        <v>10</v>
      </c>
      <c r="M29" s="152"/>
      <c r="N29" s="122"/>
      <c r="O29" s="154"/>
      <c r="P29" s="126"/>
      <c r="Q29" s="114"/>
      <c r="R29" s="117"/>
      <c r="S29" s="111"/>
      <c r="T29" s="108"/>
      <c r="U29" s="100"/>
      <c r="V29" s="225"/>
      <c r="W29" s="241"/>
      <c r="X29" s="226"/>
      <c r="Y29" s="48"/>
      <c r="Z29" s="81"/>
      <c r="AA29" s="66"/>
      <c r="AB29" s="236"/>
      <c r="AC29" s="229"/>
      <c r="AD29" s="229"/>
      <c r="AE29" s="1"/>
      <c r="AF29" s="223"/>
      <c r="AG29" s="223"/>
    </row>
    <row r="30" spans="1:36" ht="15.75" x14ac:dyDescent="0.25">
      <c r="A30" s="128">
        <v>3</v>
      </c>
      <c r="B30" s="258" t="s">
        <v>136</v>
      </c>
      <c r="C30" s="261" t="s">
        <v>137</v>
      </c>
      <c r="D30" s="264" t="s">
        <v>138</v>
      </c>
      <c r="E30" s="244" t="s">
        <v>139</v>
      </c>
      <c r="F30" s="247" t="s">
        <v>126</v>
      </c>
      <c r="G30" s="109" t="str">
        <f>+CONCATENATE(E30," - ",F30)</f>
        <v>MEDIA - CATASTRÓFICO</v>
      </c>
      <c r="H30" s="291" t="s">
        <v>171</v>
      </c>
      <c r="I30" s="267" t="s">
        <v>140</v>
      </c>
      <c r="J30" s="5" t="s">
        <v>62</v>
      </c>
      <c r="K30" s="6" t="s">
        <v>63</v>
      </c>
      <c r="L30" s="7">
        <f>IF(K30="ASIGNADO",15,IF(K30="NO ASIGNADO",0,""))</f>
        <v>15</v>
      </c>
      <c r="M30" s="118">
        <f>SUM(L30:L36)</f>
        <v>95</v>
      </c>
      <c r="N30" s="120" t="s">
        <v>64</v>
      </c>
      <c r="O30" s="123">
        <f>IF(O33="DÉBIL",0,IF(O33="MODERADO",50,IF(O33="FUERTE",100,"")))</f>
        <v>50</v>
      </c>
      <c r="P30" s="124" t="str">
        <f>IF(AND(M33="FUERTE",N30="FUERTE (SIEMPRE SE EJECUTA)"),"NO","SÍ")</f>
        <v>SÍ</v>
      </c>
      <c r="Q30" s="127" t="s">
        <v>65</v>
      </c>
      <c r="R30" s="115" t="str">
        <f>IF(AND(E30="MUY BAJA",Q33=2),"MUY BAJA",IF(AND(E30="BAJA",Q33=2),"MUY BAJA",IF(AND(E30="MEDIA",Q33=2),"MUY BAJA",IF(AND(E30="ALTA",Q33=2),"BAJA",IF(AND(E30="MUY ALTA",Q33=2),"MEDIA",IF(AND(E30="MUY BAJA",Q33=1),"MUY BAJA",IF(AND(E30="BAJA",Q33=1),"MUY BAJA",IF(AND(E30="MEDIA",Q33=1),"BAJA",IF(AND(E30="ALTA",Q33=1),"MEDIA",IF(AND(E30="MUY ALTA",Q33=1),"ALTA",E30))))))))))</f>
        <v>BAJA</v>
      </c>
      <c r="S30" s="109" t="str">
        <f>+CONCATENATE(R30," - ",F30)</f>
        <v>BAJA - CATASTRÓFICO</v>
      </c>
      <c r="T30" s="106" t="str">
        <f>+VLOOKUP(S30,Datos!$D$3:$E$17,2,FALSE)</f>
        <v>EXTREMO</v>
      </c>
      <c r="U30" s="98" t="s">
        <v>66</v>
      </c>
      <c r="V30" s="237" t="s">
        <v>141</v>
      </c>
      <c r="W30" s="255" t="s">
        <v>142</v>
      </c>
      <c r="X30" s="76" t="s">
        <v>143</v>
      </c>
      <c r="Y30" s="48"/>
      <c r="Z30" s="79">
        <v>45281</v>
      </c>
      <c r="AA30" s="271" t="s">
        <v>144</v>
      </c>
      <c r="AB30" s="274" t="s">
        <v>145</v>
      </c>
      <c r="AC30" s="228" t="s">
        <v>146</v>
      </c>
      <c r="AD30" s="227"/>
      <c r="AE30" s="1"/>
      <c r="AF30" s="252" t="s">
        <v>147</v>
      </c>
      <c r="AG30" s="252" t="s">
        <v>200</v>
      </c>
    </row>
    <row r="31" spans="1:36" ht="31.5" x14ac:dyDescent="0.25">
      <c r="A31" s="128"/>
      <c r="B31" s="259"/>
      <c r="C31" s="262"/>
      <c r="D31" s="265"/>
      <c r="E31" s="245"/>
      <c r="F31" s="247"/>
      <c r="G31" s="110"/>
      <c r="H31" s="292"/>
      <c r="I31" s="268"/>
      <c r="J31" s="8" t="s">
        <v>74</v>
      </c>
      <c r="K31" s="9" t="s">
        <v>75</v>
      </c>
      <c r="L31" s="10">
        <f>IF(K31="ADECUADO",15,IF(K31="INADECUADO",0,""))</f>
        <v>15</v>
      </c>
      <c r="M31" s="119"/>
      <c r="N31" s="121"/>
      <c r="O31" s="123"/>
      <c r="P31" s="125"/>
      <c r="Q31" s="127"/>
      <c r="R31" s="116"/>
      <c r="S31" s="110"/>
      <c r="T31" s="107"/>
      <c r="U31" s="99"/>
      <c r="V31" s="270"/>
      <c r="W31" s="256"/>
      <c r="X31" s="78"/>
      <c r="Y31" s="48"/>
      <c r="Z31" s="80"/>
      <c r="AA31" s="272"/>
      <c r="AB31" s="275"/>
      <c r="AC31" s="228"/>
      <c r="AD31" s="228"/>
      <c r="AE31" s="1"/>
      <c r="AF31" s="253"/>
      <c r="AG31" s="253"/>
    </row>
    <row r="32" spans="1:36" ht="63" x14ac:dyDescent="0.25">
      <c r="A32" s="128"/>
      <c r="B32" s="259"/>
      <c r="C32" s="262"/>
      <c r="D32" s="265"/>
      <c r="E32" s="245"/>
      <c r="F32" s="247"/>
      <c r="G32" s="110"/>
      <c r="H32" s="292"/>
      <c r="I32" s="268"/>
      <c r="J32" s="11" t="s">
        <v>76</v>
      </c>
      <c r="K32" s="9" t="s">
        <v>77</v>
      </c>
      <c r="L32" s="10">
        <f>IF(K32="OPORTUNA",15,IF(K32="INOPORTUNA",0,""))</f>
        <v>15</v>
      </c>
      <c r="M32" s="119"/>
      <c r="N32" s="121"/>
      <c r="O32" s="123"/>
      <c r="P32" s="125"/>
      <c r="Q32" s="12" t="s">
        <v>78</v>
      </c>
      <c r="R32" s="116"/>
      <c r="S32" s="110"/>
      <c r="T32" s="107"/>
      <c r="U32" s="99"/>
      <c r="V32" s="270"/>
      <c r="W32" s="256"/>
      <c r="X32" s="78"/>
      <c r="Y32" s="48"/>
      <c r="Z32" s="80"/>
      <c r="AA32" s="272"/>
      <c r="AB32" s="275"/>
      <c r="AC32" s="228"/>
      <c r="AD32" s="228"/>
      <c r="AE32" s="1"/>
      <c r="AF32" s="253"/>
      <c r="AG32" s="253"/>
    </row>
    <row r="33" spans="1:33" ht="63" x14ac:dyDescent="0.25">
      <c r="A33" s="128"/>
      <c r="B33" s="259"/>
      <c r="C33" s="262"/>
      <c r="D33" s="265"/>
      <c r="E33" s="245"/>
      <c r="F33" s="247"/>
      <c r="G33" s="110"/>
      <c r="H33" s="292"/>
      <c r="I33" s="268"/>
      <c r="J33" s="8" t="s">
        <v>79</v>
      </c>
      <c r="K33" s="9" t="s">
        <v>80</v>
      </c>
      <c r="L33" s="10">
        <f>IF(K33="PREVENIR",15,IF(K33="DETECTAR",10,IF(K33="NO ES UN CONTROL",0,"")))</f>
        <v>10</v>
      </c>
      <c r="M33" s="150" t="str">
        <f>IF(M30&lt;86,"DÉBIL",IF(M30&lt;96,"MODERADO",IF(M30&lt;101,"FUERTE","")))</f>
        <v>MODERADO</v>
      </c>
      <c r="N33" s="121"/>
      <c r="O33" s="153" t="str">
        <f>IF(AND(M33="FUERTE",N30="FUERTE (SIEMPRE SE EJECUTA)"),"FUERTE",IF(OR(M33="DÉBIL",N30="DÉBIL (NO SE EJECUTA)"),"DÉBIL",IF(OR(M33="MODERADO",N30="MODERADO (ALGUNAS VECES)"),"MODERADO")))</f>
        <v>MODERADO</v>
      </c>
      <c r="P33" s="125"/>
      <c r="Q33" s="112">
        <f>IF(AND($O$19="FUERTE",$Q$16="DIRECTAMENTE"),2,IF(AND($O$19="FUERTE",$Q$16="DIRECTAMENTE"),2,IF(AND($O$19="FUERTE",$Q$16="DIRECTAMENTE"),2,IF(AND($O$19="FUERTE",$Q$16="NO DISMINUYE"),0,IF(AND($O$19="MODERADO",$Q$16="DIRECTAMENTE"),1,IF(AND($O$19="MODERADO",$Q$16="DIRECTAMENTE"),1,IF(AND($O$19="MODERADO",$Q$16="DIRECTAMENTE"),1,IF(AND($O$19="MODERADO",$Q$16="NO DISMINUYE"),0,"N/A"))))))))</f>
        <v>1</v>
      </c>
      <c r="R33" s="116"/>
      <c r="S33" s="110"/>
      <c r="T33" s="107"/>
      <c r="U33" s="99"/>
      <c r="V33" s="72" t="s">
        <v>134</v>
      </c>
      <c r="W33" s="256"/>
      <c r="X33" s="72" t="s">
        <v>82</v>
      </c>
      <c r="Y33" s="49"/>
      <c r="Z33" s="80"/>
      <c r="AA33" s="272"/>
      <c r="AB33" s="275"/>
      <c r="AC33" s="228"/>
      <c r="AD33" s="228"/>
      <c r="AE33" s="1"/>
      <c r="AF33" s="253"/>
      <c r="AG33" s="253"/>
    </row>
    <row r="34" spans="1:33" ht="47.25" x14ac:dyDescent="0.25">
      <c r="A34" s="128"/>
      <c r="B34" s="259"/>
      <c r="C34" s="262"/>
      <c r="D34" s="265"/>
      <c r="E34" s="245"/>
      <c r="F34" s="247"/>
      <c r="G34" s="110"/>
      <c r="H34" s="292"/>
      <c r="I34" s="268"/>
      <c r="J34" s="8" t="s">
        <v>83</v>
      </c>
      <c r="K34" s="9" t="s">
        <v>84</v>
      </c>
      <c r="L34" s="10">
        <f>IF(K34="CONFIABLE",15,IF(K34="NO CONFIABLE",0,""))</f>
        <v>15</v>
      </c>
      <c r="M34" s="151"/>
      <c r="N34" s="121"/>
      <c r="O34" s="153"/>
      <c r="P34" s="125"/>
      <c r="Q34" s="113"/>
      <c r="R34" s="116"/>
      <c r="S34" s="110"/>
      <c r="T34" s="107"/>
      <c r="U34" s="99"/>
      <c r="V34" s="73"/>
      <c r="W34" s="256"/>
      <c r="X34" s="73"/>
      <c r="Y34" s="49"/>
      <c r="Z34" s="80"/>
      <c r="AA34" s="272"/>
      <c r="AB34" s="275"/>
      <c r="AC34" s="228"/>
      <c r="AD34" s="228"/>
      <c r="AE34" s="1"/>
      <c r="AF34" s="253"/>
      <c r="AG34" s="253"/>
    </row>
    <row r="35" spans="1:33" ht="47.25" x14ac:dyDescent="0.25">
      <c r="A35" s="128"/>
      <c r="B35" s="259"/>
      <c r="C35" s="262"/>
      <c r="D35" s="265"/>
      <c r="E35" s="245"/>
      <c r="F35" s="247"/>
      <c r="G35" s="110"/>
      <c r="H35" s="292"/>
      <c r="I35" s="268"/>
      <c r="J35" s="8" t="s">
        <v>85</v>
      </c>
      <c r="K35" s="9" t="s">
        <v>86</v>
      </c>
      <c r="L35" s="10">
        <f>IF(K35="SE INVESTIGAN Y SE RESUELVEN OPORTUNAMENTE",15,IF(K35="NO SE INVESTIGAN Y SE RESUELVEN OPORTUNAMENTE",0,""))</f>
        <v>15</v>
      </c>
      <c r="M35" s="151"/>
      <c r="N35" s="121"/>
      <c r="O35" s="153"/>
      <c r="P35" s="125"/>
      <c r="Q35" s="113"/>
      <c r="R35" s="116"/>
      <c r="S35" s="110"/>
      <c r="T35" s="107"/>
      <c r="U35" s="99"/>
      <c r="V35" s="74" t="s">
        <v>87</v>
      </c>
      <c r="W35" s="256"/>
      <c r="X35" s="76" t="s">
        <v>148</v>
      </c>
      <c r="Y35" s="48"/>
      <c r="Z35" s="80"/>
      <c r="AA35" s="272"/>
      <c r="AB35" s="275"/>
      <c r="AC35" s="228"/>
      <c r="AD35" s="228"/>
      <c r="AE35" s="1"/>
      <c r="AF35" s="253"/>
      <c r="AG35" s="253"/>
    </row>
    <row r="36" spans="1:33" ht="48" thickBot="1" x14ac:dyDescent="0.3">
      <c r="A36" s="129"/>
      <c r="B36" s="260"/>
      <c r="C36" s="263"/>
      <c r="D36" s="266"/>
      <c r="E36" s="246"/>
      <c r="F36" s="248"/>
      <c r="G36" s="111"/>
      <c r="H36" s="293"/>
      <c r="I36" s="269"/>
      <c r="J36" s="43" t="s">
        <v>89</v>
      </c>
      <c r="K36" s="44" t="s">
        <v>90</v>
      </c>
      <c r="L36" s="45">
        <f>IF(K36="COMPLETA",10,IF(K36="INCOMPLETA",5,IF(K36="NO EXISTE",0,"")))</f>
        <v>10</v>
      </c>
      <c r="M36" s="152"/>
      <c r="N36" s="122"/>
      <c r="O36" s="154"/>
      <c r="P36" s="126"/>
      <c r="Q36" s="114"/>
      <c r="R36" s="117"/>
      <c r="S36" s="111"/>
      <c r="T36" s="108"/>
      <c r="U36" s="100"/>
      <c r="V36" s="75"/>
      <c r="W36" s="257"/>
      <c r="X36" s="77"/>
      <c r="Y36" s="48"/>
      <c r="Z36" s="81"/>
      <c r="AA36" s="273"/>
      <c r="AB36" s="276"/>
      <c r="AC36" s="229"/>
      <c r="AD36" s="229"/>
      <c r="AE36" s="1"/>
      <c r="AF36" s="254"/>
      <c r="AG36" s="254"/>
    </row>
    <row r="37" spans="1:33" ht="15.75" x14ac:dyDescent="0.25">
      <c r="A37" s="128">
        <v>4</v>
      </c>
      <c r="B37" s="278" t="s">
        <v>149</v>
      </c>
      <c r="C37" s="261" t="s">
        <v>150</v>
      </c>
      <c r="D37" s="264" t="s">
        <v>138</v>
      </c>
      <c r="E37" s="244" t="s">
        <v>139</v>
      </c>
      <c r="F37" s="247" t="s">
        <v>151</v>
      </c>
      <c r="G37" s="109" t="str">
        <f>+CONCATENATE(E37," - ",F37)</f>
        <v>MEDIA - MODERADO</v>
      </c>
      <c r="H37" s="106" t="s">
        <v>151</v>
      </c>
      <c r="I37" s="277" t="s">
        <v>152</v>
      </c>
      <c r="J37" s="5" t="s">
        <v>62</v>
      </c>
      <c r="K37" s="6" t="s">
        <v>63</v>
      </c>
      <c r="L37" s="7">
        <f>IF(K37="ASIGNADO",15,IF(K37="NO ASIGNADO",0,""))</f>
        <v>15</v>
      </c>
      <c r="M37" s="118">
        <f>SUM(L37:L43)</f>
        <v>95</v>
      </c>
      <c r="N37" s="120" t="s">
        <v>64</v>
      </c>
      <c r="O37" s="123">
        <f>IF(O40="DÉBIL",0,IF(O40="MODERADO",50,IF(O40="FUERTE",100,"")))</f>
        <v>50</v>
      </c>
      <c r="P37" s="124" t="str">
        <f>IF(AND(M40="FUERTE",N37="FUERTE (SIEMPRE SE EJECUTA)"),"NO","SÍ")</f>
        <v>SÍ</v>
      </c>
      <c r="Q37" s="127" t="s">
        <v>65</v>
      </c>
      <c r="R37" s="115" t="str">
        <f>IF(AND(E37="MUY BAJA",Q40=2),"MUY BAJA",IF(AND(E37="BAJA",Q40=2),"MUY BAJA",IF(AND(E37="MEDIA",Q40=2),"MUY BAJA",IF(AND(E37="ALTA",Q40=2),"BAJA",IF(AND(E37="MUY ALTA",Q40=2),"MEDIA",IF(AND(E37="MUY BAJA",Q40=1),"MUY BAJA",IF(AND(E37="BAJA",Q40=1),"MUY BAJA",IF(AND(E37="MEDIA",Q40=1),"BAJA",IF(AND(E37="ALTA",Q40=1),"MEDIA",IF(AND(E37="MUY ALTA",Q40=1),"ALTA",E37))))))))))</f>
        <v>BAJA</v>
      </c>
      <c r="S37" s="109" t="str">
        <f>+CONCATENATE(R37," - ",F37)</f>
        <v>BAJA - MODERADO</v>
      </c>
      <c r="T37" s="106" t="str">
        <f>+VLOOKUP(S37,Datos!$D$3:$E$17,2,FALSE)</f>
        <v>MODERADO</v>
      </c>
      <c r="U37" s="98" t="s">
        <v>66</v>
      </c>
      <c r="V37" s="237" t="s">
        <v>153</v>
      </c>
      <c r="W37" s="255" t="s">
        <v>154</v>
      </c>
      <c r="X37" s="76" t="s">
        <v>155</v>
      </c>
      <c r="Y37" s="48"/>
      <c r="Z37" s="79">
        <v>45281</v>
      </c>
      <c r="AA37" s="284" t="s">
        <v>156</v>
      </c>
      <c r="AB37" s="284" t="s">
        <v>157</v>
      </c>
      <c r="AC37" s="289" t="s">
        <v>158</v>
      </c>
      <c r="AD37" s="227"/>
      <c r="AE37" s="1"/>
      <c r="AF37" s="281" t="s">
        <v>159</v>
      </c>
      <c r="AG37" s="281" t="s">
        <v>201</v>
      </c>
    </row>
    <row r="38" spans="1:33" ht="31.5" x14ac:dyDescent="0.25">
      <c r="A38" s="128"/>
      <c r="B38" s="279"/>
      <c r="C38" s="262"/>
      <c r="D38" s="265"/>
      <c r="E38" s="245"/>
      <c r="F38" s="247"/>
      <c r="G38" s="110"/>
      <c r="H38" s="107"/>
      <c r="I38" s="268"/>
      <c r="J38" s="8" t="s">
        <v>74</v>
      </c>
      <c r="K38" s="9" t="s">
        <v>75</v>
      </c>
      <c r="L38" s="10">
        <f>IF(K38="ADECUADO",15,IF(K38="INADECUADO",0,""))</f>
        <v>15</v>
      </c>
      <c r="M38" s="119"/>
      <c r="N38" s="121"/>
      <c r="O38" s="123"/>
      <c r="P38" s="125"/>
      <c r="Q38" s="127"/>
      <c r="R38" s="116"/>
      <c r="S38" s="110"/>
      <c r="T38" s="107"/>
      <c r="U38" s="99"/>
      <c r="V38" s="270"/>
      <c r="W38" s="256"/>
      <c r="X38" s="78"/>
      <c r="Y38" s="48"/>
      <c r="Z38" s="80"/>
      <c r="AA38" s="285"/>
      <c r="AB38" s="287"/>
      <c r="AC38" s="289"/>
      <c r="AD38" s="228"/>
      <c r="AE38" s="1"/>
      <c r="AF38" s="282"/>
      <c r="AG38" s="282"/>
    </row>
    <row r="39" spans="1:33" ht="63" x14ac:dyDescent="0.25">
      <c r="A39" s="128"/>
      <c r="B39" s="279"/>
      <c r="C39" s="262"/>
      <c r="D39" s="265"/>
      <c r="E39" s="245"/>
      <c r="F39" s="247"/>
      <c r="G39" s="110"/>
      <c r="H39" s="107"/>
      <c r="I39" s="268"/>
      <c r="J39" s="11" t="s">
        <v>76</v>
      </c>
      <c r="K39" s="9" t="s">
        <v>77</v>
      </c>
      <c r="L39" s="10">
        <f>IF(K39="OPORTUNA",15,IF(K39="INOPORTUNA",0,""))</f>
        <v>15</v>
      </c>
      <c r="M39" s="119"/>
      <c r="N39" s="121"/>
      <c r="O39" s="123"/>
      <c r="P39" s="125"/>
      <c r="Q39" s="12" t="s">
        <v>78</v>
      </c>
      <c r="R39" s="116"/>
      <c r="S39" s="110"/>
      <c r="T39" s="107"/>
      <c r="U39" s="99"/>
      <c r="V39" s="270"/>
      <c r="W39" s="256"/>
      <c r="X39" s="78"/>
      <c r="Y39" s="48"/>
      <c r="Z39" s="80"/>
      <c r="AA39" s="285"/>
      <c r="AB39" s="287"/>
      <c r="AC39" s="289"/>
      <c r="AD39" s="228"/>
      <c r="AE39" s="1"/>
      <c r="AF39" s="282"/>
      <c r="AG39" s="282"/>
    </row>
    <row r="40" spans="1:33" ht="63" x14ac:dyDescent="0.25">
      <c r="A40" s="128"/>
      <c r="B40" s="279"/>
      <c r="C40" s="262"/>
      <c r="D40" s="265"/>
      <c r="E40" s="245"/>
      <c r="F40" s="247"/>
      <c r="G40" s="110"/>
      <c r="H40" s="107"/>
      <c r="I40" s="268"/>
      <c r="J40" s="8" t="s">
        <v>79</v>
      </c>
      <c r="K40" s="9" t="s">
        <v>80</v>
      </c>
      <c r="L40" s="10">
        <f>IF(K40="PREVENIR",15,IF(K40="DETECTAR",10,IF(K40="NO ES UN CONTROL",0,"")))</f>
        <v>10</v>
      </c>
      <c r="M40" s="150" t="str">
        <f>IF(M37&lt;86,"DÉBIL",IF(M37&lt;96,"MODERADO",IF(M37&lt;101,"FUERTE","")))</f>
        <v>MODERADO</v>
      </c>
      <c r="N40" s="121"/>
      <c r="O40" s="153" t="str">
        <f>IF(AND(M40="FUERTE",N37="FUERTE (SIEMPRE SE EJECUTA)"),"FUERTE",IF(OR(M40="DÉBIL",N37="DÉBIL (NO SE EJECUTA)"),"DÉBIL",IF(OR(M40="MODERADO",N37="MODERADO (ALGUNAS VECES)"),"MODERADO")))</f>
        <v>MODERADO</v>
      </c>
      <c r="P40" s="125"/>
      <c r="Q40" s="112">
        <f>IF(AND($O$19="FUERTE",$Q$16="DIRECTAMENTE"),2,IF(AND($O$19="FUERTE",$Q$16="DIRECTAMENTE"),2,IF(AND($O$19="FUERTE",$Q$16="DIRECTAMENTE"),2,IF(AND($O$19="FUERTE",$Q$16="NO DISMINUYE"),0,IF(AND($O$19="MODERADO",$Q$16="DIRECTAMENTE"),1,IF(AND($O$19="MODERADO",$Q$16="DIRECTAMENTE"),1,IF(AND($O$19="MODERADO",$Q$16="DIRECTAMENTE"),1,IF(AND($O$19="MODERADO",$Q$16="NO DISMINUYE"),0,"N/A"))))))))</f>
        <v>1</v>
      </c>
      <c r="R40" s="116"/>
      <c r="S40" s="110"/>
      <c r="T40" s="107"/>
      <c r="U40" s="99"/>
      <c r="V40" s="72" t="s">
        <v>134</v>
      </c>
      <c r="W40" s="256"/>
      <c r="X40" s="72" t="s">
        <v>82</v>
      </c>
      <c r="Y40" s="49"/>
      <c r="Z40" s="80"/>
      <c r="AA40" s="285"/>
      <c r="AB40" s="287"/>
      <c r="AC40" s="289"/>
      <c r="AD40" s="228"/>
      <c r="AE40" s="1"/>
      <c r="AF40" s="282"/>
      <c r="AG40" s="282"/>
    </row>
    <row r="41" spans="1:33" ht="47.25" x14ac:dyDescent="0.25">
      <c r="A41" s="128"/>
      <c r="B41" s="279"/>
      <c r="C41" s="262"/>
      <c r="D41" s="265"/>
      <c r="E41" s="245"/>
      <c r="F41" s="247"/>
      <c r="G41" s="110"/>
      <c r="H41" s="107"/>
      <c r="I41" s="268"/>
      <c r="J41" s="8" t="s">
        <v>83</v>
      </c>
      <c r="K41" s="9" t="s">
        <v>84</v>
      </c>
      <c r="L41" s="10">
        <f>IF(K41="CONFIABLE",15,IF(K41="NO CONFIABLE",0,""))</f>
        <v>15</v>
      </c>
      <c r="M41" s="151"/>
      <c r="N41" s="121"/>
      <c r="O41" s="153"/>
      <c r="P41" s="125"/>
      <c r="Q41" s="113"/>
      <c r="R41" s="116"/>
      <c r="S41" s="110"/>
      <c r="T41" s="107"/>
      <c r="U41" s="99"/>
      <c r="V41" s="73"/>
      <c r="W41" s="256"/>
      <c r="X41" s="73"/>
      <c r="Y41" s="49"/>
      <c r="Z41" s="80"/>
      <c r="AA41" s="285"/>
      <c r="AB41" s="287"/>
      <c r="AC41" s="289"/>
      <c r="AD41" s="228"/>
      <c r="AE41" s="1"/>
      <c r="AF41" s="282"/>
      <c r="AG41" s="282"/>
    </row>
    <row r="42" spans="1:33" ht="47.25" x14ac:dyDescent="0.25">
      <c r="A42" s="128"/>
      <c r="B42" s="279"/>
      <c r="C42" s="262"/>
      <c r="D42" s="265"/>
      <c r="E42" s="245"/>
      <c r="F42" s="247"/>
      <c r="G42" s="110"/>
      <c r="H42" s="107"/>
      <c r="I42" s="268"/>
      <c r="J42" s="8" t="s">
        <v>85</v>
      </c>
      <c r="K42" s="9" t="s">
        <v>86</v>
      </c>
      <c r="L42" s="10">
        <f>IF(K42="SE INVESTIGAN Y SE RESUELVEN OPORTUNAMENTE",15,IF(K42="NO SE INVESTIGAN Y SE RESUELVEN OPORTUNAMENTE",0,""))</f>
        <v>15</v>
      </c>
      <c r="M42" s="151"/>
      <c r="N42" s="121"/>
      <c r="O42" s="153"/>
      <c r="P42" s="125"/>
      <c r="Q42" s="113"/>
      <c r="R42" s="116"/>
      <c r="S42" s="110"/>
      <c r="T42" s="107"/>
      <c r="U42" s="99"/>
      <c r="V42" s="74" t="s">
        <v>96</v>
      </c>
      <c r="W42" s="256"/>
      <c r="X42" s="76" t="s">
        <v>148</v>
      </c>
      <c r="Y42" s="48"/>
      <c r="Z42" s="80"/>
      <c r="AA42" s="285"/>
      <c r="AB42" s="287"/>
      <c r="AC42" s="289"/>
      <c r="AD42" s="228"/>
      <c r="AE42" s="1"/>
      <c r="AF42" s="282"/>
      <c r="AG42" s="282"/>
    </row>
    <row r="43" spans="1:33" ht="48" thickBot="1" x14ac:dyDescent="0.3">
      <c r="A43" s="129"/>
      <c r="B43" s="280"/>
      <c r="C43" s="263"/>
      <c r="D43" s="266"/>
      <c r="E43" s="246"/>
      <c r="F43" s="248"/>
      <c r="G43" s="111"/>
      <c r="H43" s="108"/>
      <c r="I43" s="269"/>
      <c r="J43" s="43" t="s">
        <v>89</v>
      </c>
      <c r="K43" s="44" t="s">
        <v>90</v>
      </c>
      <c r="L43" s="45">
        <f>IF(K43="COMPLETA",10,IF(K43="INCOMPLETA",5,IF(K43="NO EXISTE",0,"")))</f>
        <v>10</v>
      </c>
      <c r="M43" s="152"/>
      <c r="N43" s="122"/>
      <c r="O43" s="154"/>
      <c r="P43" s="126"/>
      <c r="Q43" s="114"/>
      <c r="R43" s="117"/>
      <c r="S43" s="111"/>
      <c r="T43" s="108"/>
      <c r="U43" s="100"/>
      <c r="V43" s="75"/>
      <c r="W43" s="257"/>
      <c r="X43" s="77"/>
      <c r="Y43" s="48"/>
      <c r="Z43" s="81"/>
      <c r="AA43" s="286"/>
      <c r="AB43" s="288"/>
      <c r="AC43" s="290"/>
      <c r="AD43" s="229"/>
      <c r="AE43" s="1"/>
      <c r="AF43" s="283"/>
      <c r="AG43" s="283"/>
    </row>
  </sheetData>
  <dataConsolidate/>
  <mergeCells count="178">
    <mergeCell ref="AD37:AD43"/>
    <mergeCell ref="AF37:AF43"/>
    <mergeCell ref="AG37:AG43"/>
    <mergeCell ref="M40:M43"/>
    <mergeCell ref="O40:O43"/>
    <mergeCell ref="Q40:Q43"/>
    <mergeCell ref="V40:V41"/>
    <mergeCell ref="X40:X41"/>
    <mergeCell ref="V42:V43"/>
    <mergeCell ref="X42:X43"/>
    <mergeCell ref="X37:X39"/>
    <mergeCell ref="Z37:Z43"/>
    <mergeCell ref="AA37:AA43"/>
    <mergeCell ref="AB37:AB43"/>
    <mergeCell ref="AC37:AC43"/>
    <mergeCell ref="S37:S43"/>
    <mergeCell ref="T37:T43"/>
    <mergeCell ref="U37:U43"/>
    <mergeCell ref="V37:V39"/>
    <mergeCell ref="W37:W43"/>
    <mergeCell ref="N37:N43"/>
    <mergeCell ref="O37:O39"/>
    <mergeCell ref="P37:P43"/>
    <mergeCell ref="Q37:Q38"/>
    <mergeCell ref="R37:R43"/>
    <mergeCell ref="F37:F43"/>
    <mergeCell ref="G37:G43"/>
    <mergeCell ref="H37:H43"/>
    <mergeCell ref="I37:I43"/>
    <mergeCell ref="M37:M39"/>
    <mergeCell ref="A37:A43"/>
    <mergeCell ref="B37:B43"/>
    <mergeCell ref="C37:C43"/>
    <mergeCell ref="D37:D43"/>
    <mergeCell ref="E37:E43"/>
    <mergeCell ref="AD30:AD36"/>
    <mergeCell ref="AF30:AF36"/>
    <mergeCell ref="AG30:AG36"/>
    <mergeCell ref="M33:M36"/>
    <mergeCell ref="O33:O36"/>
    <mergeCell ref="Q33:Q36"/>
    <mergeCell ref="V33:V34"/>
    <mergeCell ref="X33:X34"/>
    <mergeCell ref="V35:V36"/>
    <mergeCell ref="X35:X36"/>
    <mergeCell ref="X30:X32"/>
    <mergeCell ref="Z30:Z36"/>
    <mergeCell ref="AA30:AA36"/>
    <mergeCell ref="AB30:AB36"/>
    <mergeCell ref="AC30:AC36"/>
    <mergeCell ref="S30:S36"/>
    <mergeCell ref="T30:T36"/>
    <mergeCell ref="U30:U36"/>
    <mergeCell ref="V30:V32"/>
    <mergeCell ref="W30:W36"/>
    <mergeCell ref="N30:N36"/>
    <mergeCell ref="O30:O32"/>
    <mergeCell ref="P30:P36"/>
    <mergeCell ref="Q30:Q31"/>
    <mergeCell ref="R30:R36"/>
    <mergeCell ref="F30:F36"/>
    <mergeCell ref="G30:G36"/>
    <mergeCell ref="H30:H36"/>
    <mergeCell ref="I30:I36"/>
    <mergeCell ref="M30:M32"/>
    <mergeCell ref="A30:A36"/>
    <mergeCell ref="B30:B36"/>
    <mergeCell ref="C30:C36"/>
    <mergeCell ref="D30:D36"/>
    <mergeCell ref="E30:E36"/>
    <mergeCell ref="S23:S29"/>
    <mergeCell ref="T23:T29"/>
    <mergeCell ref="U23:U29"/>
    <mergeCell ref="V23:V25"/>
    <mergeCell ref="W23:W29"/>
    <mergeCell ref="V26:V27"/>
    <mergeCell ref="V28:V29"/>
    <mergeCell ref="N23:N29"/>
    <mergeCell ref="O23:O25"/>
    <mergeCell ref="P23:P29"/>
    <mergeCell ref="Q23:Q24"/>
    <mergeCell ref="R23:R29"/>
    <mergeCell ref="O26:O29"/>
    <mergeCell ref="Q26:Q29"/>
    <mergeCell ref="F23:F29"/>
    <mergeCell ref="G23:G29"/>
    <mergeCell ref="H23:H29"/>
    <mergeCell ref="I23:I29"/>
    <mergeCell ref="M23:M25"/>
    <mergeCell ref="M26:M29"/>
    <mergeCell ref="A23:A29"/>
    <mergeCell ref="B23:B29"/>
    <mergeCell ref="C23:C29"/>
    <mergeCell ref="D23:D29"/>
    <mergeCell ref="E23:E29"/>
    <mergeCell ref="AC23:AC29"/>
    <mergeCell ref="AD23:AD29"/>
    <mergeCell ref="AF23:AF29"/>
    <mergeCell ref="AG23:AG29"/>
    <mergeCell ref="Z23:Z29"/>
    <mergeCell ref="X23:X25"/>
    <mergeCell ref="AA23:AA27"/>
    <mergeCell ref="AB23:AB27"/>
    <mergeCell ref="X26:X27"/>
    <mergeCell ref="X28:X29"/>
    <mergeCell ref="AB28:AB29"/>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F16:F22"/>
    <mergeCell ref="G16:G22"/>
    <mergeCell ref="H16:H22"/>
    <mergeCell ref="O14:O15"/>
    <mergeCell ref="P14:P15"/>
    <mergeCell ref="I16:I22"/>
    <mergeCell ref="M19:M22"/>
    <mergeCell ref="O19:O22"/>
    <mergeCell ref="N14:N15"/>
    <mergeCell ref="A16:A22"/>
    <mergeCell ref="B16:B22"/>
    <mergeCell ref="C16:C22"/>
    <mergeCell ref="D16:D22"/>
    <mergeCell ref="E16:E22"/>
    <mergeCell ref="Q19:Q22"/>
    <mergeCell ref="R16:R22"/>
    <mergeCell ref="M16:M18"/>
    <mergeCell ref="N16:N22"/>
    <mergeCell ref="O16:O18"/>
    <mergeCell ref="P16:P22"/>
    <mergeCell ref="Q16:Q17"/>
    <mergeCell ref="U16:U22"/>
    <mergeCell ref="V16:V18"/>
    <mergeCell ref="W16:W22"/>
    <mergeCell ref="T16:T22"/>
    <mergeCell ref="S16:S22"/>
    <mergeCell ref="V14:V15"/>
    <mergeCell ref="W14:X14"/>
    <mergeCell ref="Q14:Q15"/>
    <mergeCell ref="R14:R15"/>
    <mergeCell ref="T14:T15"/>
    <mergeCell ref="AF16:AF22"/>
    <mergeCell ref="AG16:AG22"/>
    <mergeCell ref="V19:V20"/>
    <mergeCell ref="X19:X20"/>
    <mergeCell ref="V21:V22"/>
    <mergeCell ref="X21:X22"/>
    <mergeCell ref="X16:X18"/>
    <mergeCell ref="Z16:Z22"/>
    <mergeCell ref="AA16:AA22"/>
    <mergeCell ref="AC16:AC22"/>
    <mergeCell ref="AD16:AD22"/>
    <mergeCell ref="AB16:AB22"/>
  </mergeCells>
  <conditionalFormatting sqref="H16:H22">
    <cfRule type="containsText" dxfId="32" priority="25" operator="containsText" text="EXTREMO">
      <formula>NOT(ISERROR(SEARCH("EXTREMO",H16)))</formula>
    </cfRule>
    <cfRule type="containsText" dxfId="31" priority="26" operator="containsText" text="ALTO">
      <formula>NOT(ISERROR(SEARCH("ALTO",H16)))</formula>
    </cfRule>
    <cfRule type="containsText" dxfId="30" priority="27" operator="containsText" text="MODERADO">
      <formula>NOT(ISERROR(SEARCH("MODERADO",H16)))</formula>
    </cfRule>
  </conditionalFormatting>
  <conditionalFormatting sqref="T16:T22">
    <cfRule type="containsText" dxfId="29" priority="22" operator="containsText" text="EXTREMO">
      <formula>NOT(ISERROR(SEARCH("EXTREMO",T16)))</formula>
    </cfRule>
    <cfRule type="containsText" dxfId="28" priority="23" operator="containsText" text="ALTO">
      <formula>NOT(ISERROR(SEARCH("ALTO",T16)))</formula>
    </cfRule>
    <cfRule type="containsText" dxfId="27" priority="24" operator="containsText" text="MODERADO">
      <formula>NOT(ISERROR(SEARCH("MODERADO",T16)))</formula>
    </cfRule>
  </conditionalFormatting>
  <conditionalFormatting sqref="H23:H29">
    <cfRule type="containsText" dxfId="20" priority="19" operator="containsText" text="EXTREMO">
      <formula>NOT(ISERROR(SEARCH("EXTREMO",H23)))</formula>
    </cfRule>
    <cfRule type="containsText" dxfId="19" priority="20" operator="containsText" text="ALTO">
      <formula>NOT(ISERROR(SEARCH("ALTO",H23)))</formula>
    </cfRule>
    <cfRule type="containsText" dxfId="18" priority="21" operator="containsText" text="MODERADO">
      <formula>NOT(ISERROR(SEARCH("MODERADO",H23)))</formula>
    </cfRule>
  </conditionalFormatting>
  <conditionalFormatting sqref="T23:T29">
    <cfRule type="containsText" dxfId="17" priority="16" operator="containsText" text="EXTREMO">
      <formula>NOT(ISERROR(SEARCH("EXTREMO",T23)))</formula>
    </cfRule>
    <cfRule type="containsText" dxfId="16" priority="17" operator="containsText" text="ALTO">
      <formula>NOT(ISERROR(SEARCH("ALTO",T23)))</formula>
    </cfRule>
    <cfRule type="containsText" dxfId="15" priority="18" operator="containsText" text="MODERADO">
      <formula>NOT(ISERROR(SEARCH("MODERADO",T23)))</formula>
    </cfRule>
  </conditionalFormatting>
  <conditionalFormatting sqref="T30:T36">
    <cfRule type="containsText" dxfId="11" priority="10" operator="containsText" text="EXTREMO">
      <formula>NOT(ISERROR(SEARCH("EXTREMO",T30)))</formula>
    </cfRule>
    <cfRule type="containsText" dxfId="10" priority="11" operator="containsText" text="ALTO">
      <formula>NOT(ISERROR(SEARCH("ALTO",T30)))</formula>
    </cfRule>
    <cfRule type="containsText" dxfId="9" priority="12" operator="containsText" text="MODERADO">
      <formula>NOT(ISERROR(SEARCH("MODERADO",T30)))</formula>
    </cfRule>
  </conditionalFormatting>
  <conditionalFormatting sqref="H30:H36">
    <cfRule type="containsText" dxfId="8" priority="7" operator="containsText" text="EXTREMO">
      <formula>NOT(ISERROR(SEARCH("EXTREMO",H30)))</formula>
    </cfRule>
    <cfRule type="containsText" dxfId="7" priority="8" operator="containsText" text="ALTO">
      <formula>NOT(ISERROR(SEARCH("ALTO",H30)))</formula>
    </cfRule>
    <cfRule type="containsText" dxfId="6" priority="9" operator="containsText" text="MODERADO">
      <formula>NOT(ISERROR(SEARCH("MODERADO",H30)))</formula>
    </cfRule>
  </conditionalFormatting>
  <conditionalFormatting sqref="H37:H43">
    <cfRule type="containsText" dxfId="5" priority="4" operator="containsText" text="EXTREMO">
      <formula>NOT(ISERROR(SEARCH("EXTREMO",H37)))</formula>
    </cfRule>
    <cfRule type="containsText" dxfId="4" priority="5" operator="containsText" text="ALTO">
      <formula>NOT(ISERROR(SEARCH("ALTO",H37)))</formula>
    </cfRule>
    <cfRule type="containsText" dxfId="3" priority="6" operator="containsText" text="MODERADO">
      <formula>NOT(ISERROR(SEARCH("MODERADO",H37)))</formula>
    </cfRule>
  </conditionalFormatting>
  <conditionalFormatting sqref="T37:T43">
    <cfRule type="containsText" dxfId="2" priority="1" operator="containsText" text="EXTREMO">
      <formula>NOT(ISERROR(SEARCH("EXTREMO",T37)))</formula>
    </cfRule>
    <cfRule type="containsText" dxfId="1" priority="2" operator="containsText" text="ALTO">
      <formula>NOT(ISERROR(SEARCH("ALTO",T37)))</formula>
    </cfRule>
    <cfRule type="containsText" dxfId="0" priority="3" operator="containsText" text="MODERADO">
      <formula>NOT(ISERROR(SEARCH("MODERADO",T37)))</formula>
    </cfRule>
  </conditionalFormatting>
  <dataValidations count="2">
    <dataValidation type="list" allowBlank="1" showInputMessage="1" showErrorMessage="1" sqref="Q16:Q17 Q23:Q24 Q30:Q31 Q37:Q38">
      <formula1>$AE$19:$AE$21</formula1>
    </dataValidation>
    <dataValidation type="list" allowBlank="1" showInputMessage="1" showErrorMessage="1" sqref="N16 N23 N30 N37">
      <formula1>$AE$14:$AF$14</formula1>
    </dataValidation>
  </dataValidations>
  <pageMargins left="0.70866141732283472" right="0.70866141732283472" top="0.74803149606299213" bottom="0.74803149606299213" header="0.31496062992125984" footer="0.31496062992125984"/>
  <pageSetup scale="13"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Datos!$J$5:$L$5</xm:f>
          </x14:formula1>
          <xm:sqref>K19 K26 K33 K40</xm:sqref>
        </x14:dataValidation>
        <x14:dataValidation type="list" allowBlank="1" showInputMessage="1" showErrorMessage="1">
          <x14:formula1>
            <xm:f>Datos!$A$11:$A$13</xm:f>
          </x14:formula1>
          <xm:sqref>U16:U43</xm:sqref>
        </x14:dataValidation>
        <x14:dataValidation type="list" allowBlank="1" showInputMessage="1" showErrorMessage="1">
          <x14:formula1>
            <xm:f>Datos!$J$7:$K$7</xm:f>
          </x14:formula1>
          <xm:sqref>K21 K28 K35 K42</xm:sqref>
        </x14:dataValidation>
        <x14:dataValidation type="list" allowBlank="1" showInputMessage="1" showErrorMessage="1">
          <x14:formula1>
            <xm:f>Datos!$J$6:$K$6</xm:f>
          </x14:formula1>
          <xm:sqref>K20 K27 K34 K41</xm:sqref>
        </x14:dataValidation>
        <x14:dataValidation type="list" allowBlank="1" showInputMessage="1" showErrorMessage="1">
          <x14:formula1>
            <xm:f>Datos!$J$3:$K$3</xm:f>
          </x14:formula1>
          <xm:sqref>K17 K24 K31 K38</xm:sqref>
        </x14:dataValidation>
        <x14:dataValidation type="list" allowBlank="1" showInputMessage="1" showErrorMessage="1">
          <x14:formula1>
            <xm:f>Datos!$J$2:$K$2</xm:f>
          </x14:formula1>
          <xm:sqref>K16 K23 K30 K37</xm:sqref>
        </x14:dataValidation>
        <x14:dataValidation type="list" allowBlank="1" showInputMessage="1" showErrorMessage="1">
          <x14:formula1>
            <xm:f>Datos!$J$8:$L$8</xm:f>
          </x14:formula1>
          <xm:sqref>K22 K29 K36 K43</xm:sqref>
        </x14:dataValidation>
        <x14:dataValidation type="list" allowBlank="1" showInputMessage="1" showErrorMessage="1">
          <x14:formula1>
            <xm:f>Datos!$B$3:$B$5</xm:f>
          </x14:formula1>
          <xm:sqref>F16:F43</xm:sqref>
        </x14:dataValidation>
        <x14:dataValidation type="list" allowBlank="1" showInputMessage="1" showErrorMessage="1">
          <x14:formula1>
            <xm:f>Datos!$A$3:$A$7</xm:f>
          </x14:formula1>
          <xm:sqref>E16 E23 E30 E37</xm:sqref>
        </x14:dataValidation>
        <x14:dataValidation type="list" allowBlank="1" showInputMessage="1" showErrorMessage="1">
          <x14:formula1>
            <xm:f>Datos!$J$4:$K$4</xm:f>
          </x14:formula1>
          <xm:sqref>K18 K25 K32 K39</xm:sqref>
        </x14:dataValidation>
        <x14:dataValidation type="list" allowBlank="1" showInputMessage="1" showErrorMessage="1">
          <x14:formula1>
            <xm:f>Datos!$A$17:$A$18</xm:f>
          </x14:formula1>
          <xm:sqref>V21:V22 V28:V29 V35:V36 V42:V43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D13" sqref="D1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9" t="s">
        <v>91</v>
      </c>
      <c r="B1" s="210"/>
      <c r="C1" s="210"/>
      <c r="D1" s="211"/>
    </row>
    <row r="2" spans="1:4" ht="15.75" thickBot="1" x14ac:dyDescent="0.3">
      <c r="A2" s="212" t="s">
        <v>92</v>
      </c>
      <c r="B2" s="14" t="s">
        <v>93</v>
      </c>
      <c r="C2" s="214" t="s">
        <v>94</v>
      </c>
      <c r="D2" s="215"/>
    </row>
    <row r="3" spans="1:4" ht="15.75" thickBot="1" x14ac:dyDescent="0.3">
      <c r="A3" s="213"/>
      <c r="B3" s="15" t="s">
        <v>95</v>
      </c>
      <c r="C3" s="17" t="s">
        <v>96</v>
      </c>
      <c r="D3" s="17" t="s">
        <v>87</v>
      </c>
    </row>
    <row r="4" spans="1:4" ht="15.75" thickBot="1" x14ac:dyDescent="0.3">
      <c r="A4" s="18">
        <v>1</v>
      </c>
      <c r="B4" s="16" t="s">
        <v>97</v>
      </c>
      <c r="C4" s="58" t="s">
        <v>18</v>
      </c>
      <c r="D4" s="58"/>
    </row>
    <row r="5" spans="1:4" ht="15.75" thickBot="1" x14ac:dyDescent="0.3">
      <c r="A5" s="18">
        <v>2</v>
      </c>
      <c r="B5" s="16" t="s">
        <v>98</v>
      </c>
      <c r="C5" s="58" t="s">
        <v>18</v>
      </c>
      <c r="D5" s="58"/>
    </row>
    <row r="6" spans="1:4" ht="15.75" thickBot="1" x14ac:dyDescent="0.3">
      <c r="A6" s="18">
        <v>3</v>
      </c>
      <c r="B6" s="16" t="s">
        <v>99</v>
      </c>
      <c r="C6" s="58"/>
      <c r="D6" s="58" t="s">
        <v>18</v>
      </c>
    </row>
    <row r="7" spans="1:4" ht="15.75" thickBot="1" x14ac:dyDescent="0.3">
      <c r="A7" s="18">
        <v>4</v>
      </c>
      <c r="B7" s="16" t="s">
        <v>100</v>
      </c>
      <c r="C7" s="58"/>
      <c r="D7" s="58" t="s">
        <v>18</v>
      </c>
    </row>
    <row r="8" spans="1:4" ht="15.75" thickBot="1" x14ac:dyDescent="0.3">
      <c r="A8" s="18">
        <v>5</v>
      </c>
      <c r="B8" s="16" t="s">
        <v>101</v>
      </c>
      <c r="C8" s="58" t="s">
        <v>18</v>
      </c>
      <c r="D8" s="58"/>
    </row>
    <row r="9" spans="1:4" ht="15.75" thickBot="1" x14ac:dyDescent="0.3">
      <c r="A9" s="18">
        <v>6</v>
      </c>
      <c r="B9" s="16" t="s">
        <v>102</v>
      </c>
      <c r="C9" s="58"/>
      <c r="D9" s="58" t="s">
        <v>18</v>
      </c>
    </row>
    <row r="10" spans="1:4" ht="15.75" thickBot="1" x14ac:dyDescent="0.3">
      <c r="A10" s="18">
        <v>7</v>
      </c>
      <c r="B10" s="16" t="s">
        <v>103</v>
      </c>
      <c r="C10" s="58"/>
      <c r="D10" s="58" t="s">
        <v>18</v>
      </c>
    </row>
    <row r="11" spans="1:4" ht="15.75" thickBot="1" x14ac:dyDescent="0.3">
      <c r="A11" s="18">
        <v>8</v>
      </c>
      <c r="B11" s="16" t="s">
        <v>104</v>
      </c>
      <c r="C11" s="58"/>
      <c r="D11" s="58" t="s">
        <v>18</v>
      </c>
    </row>
    <row r="12" spans="1:4" ht="15.75" thickBot="1" x14ac:dyDescent="0.3">
      <c r="A12" s="18">
        <v>9</v>
      </c>
      <c r="B12" s="16" t="s">
        <v>105</v>
      </c>
      <c r="C12" s="58" t="s">
        <v>18</v>
      </c>
      <c r="D12" s="58"/>
    </row>
    <row r="13" spans="1:4" ht="15.75" thickBot="1" x14ac:dyDescent="0.3">
      <c r="A13" s="18">
        <v>10</v>
      </c>
      <c r="B13" s="16" t="s">
        <v>106</v>
      </c>
      <c r="C13" s="58" t="s">
        <v>18</v>
      </c>
      <c r="D13" s="58"/>
    </row>
    <row r="14" spans="1:4" ht="15.75" thickBot="1" x14ac:dyDescent="0.3">
      <c r="A14" s="18">
        <v>11</v>
      </c>
      <c r="B14" s="16" t="s">
        <v>107</v>
      </c>
      <c r="C14" s="58" t="s">
        <v>18</v>
      </c>
      <c r="D14" s="58"/>
    </row>
    <row r="15" spans="1:4" ht="15.75" thickBot="1" x14ac:dyDescent="0.3">
      <c r="A15" s="18">
        <v>12</v>
      </c>
      <c r="B15" s="16" t="s">
        <v>108</v>
      </c>
      <c r="C15" s="58" t="s">
        <v>18</v>
      </c>
      <c r="D15" s="58"/>
    </row>
    <row r="16" spans="1:4" ht="15.75" thickBot="1" x14ac:dyDescent="0.3">
      <c r="A16" s="18">
        <v>13</v>
      </c>
      <c r="B16" s="16" t="s">
        <v>109</v>
      </c>
      <c r="C16" s="58" t="s">
        <v>18</v>
      </c>
      <c r="D16" s="58"/>
    </row>
    <row r="17" spans="1:4" ht="15.75" thickBot="1" x14ac:dyDescent="0.3">
      <c r="A17" s="18">
        <v>14</v>
      </c>
      <c r="B17" s="16" t="s">
        <v>110</v>
      </c>
      <c r="C17" s="58"/>
      <c r="D17" s="58" t="s">
        <v>18</v>
      </c>
    </row>
    <row r="18" spans="1:4" ht="15.75" thickBot="1" x14ac:dyDescent="0.3">
      <c r="A18" s="18">
        <v>15</v>
      </c>
      <c r="B18" s="16" t="s">
        <v>111</v>
      </c>
      <c r="C18" s="58" t="s">
        <v>18</v>
      </c>
      <c r="D18" s="58"/>
    </row>
    <row r="19" spans="1:4" ht="15.75" thickBot="1" x14ac:dyDescent="0.3">
      <c r="A19" s="18">
        <v>16</v>
      </c>
      <c r="B19" s="16" t="s">
        <v>112</v>
      </c>
      <c r="C19" s="58"/>
      <c r="D19" s="58" t="s">
        <v>18</v>
      </c>
    </row>
    <row r="20" spans="1:4" ht="15.75" thickBot="1" x14ac:dyDescent="0.3">
      <c r="A20" s="18">
        <v>17</v>
      </c>
      <c r="B20" s="16" t="s">
        <v>113</v>
      </c>
      <c r="C20" s="58"/>
      <c r="D20" s="58" t="s">
        <v>18</v>
      </c>
    </row>
    <row r="21" spans="1:4" ht="15.75" thickBot="1" x14ac:dyDescent="0.3">
      <c r="A21" s="18">
        <v>18</v>
      </c>
      <c r="B21" s="16" t="s">
        <v>114</v>
      </c>
      <c r="C21" s="58"/>
      <c r="D21" s="58" t="s">
        <v>18</v>
      </c>
    </row>
    <row r="22" spans="1:4" ht="15.75" thickBot="1" x14ac:dyDescent="0.3">
      <c r="A22" s="20">
        <v>19</v>
      </c>
      <c r="B22" s="16" t="s">
        <v>115</v>
      </c>
      <c r="C22" s="58"/>
      <c r="D22" s="58" t="s">
        <v>18</v>
      </c>
    </row>
    <row r="23" spans="1:4" ht="25.5" customHeight="1" x14ac:dyDescent="0.25">
      <c r="A23" s="216" t="s">
        <v>116</v>
      </c>
      <c r="B23" s="217"/>
      <c r="C23" s="217"/>
      <c r="D23" s="218"/>
    </row>
    <row r="24" spans="1:4" x14ac:dyDescent="0.25">
      <c r="A24" s="219" t="s">
        <v>117</v>
      </c>
      <c r="B24" s="219"/>
      <c r="C24" s="219"/>
      <c r="D24" s="219"/>
    </row>
    <row r="25" spans="1:4" x14ac:dyDescent="0.25">
      <c r="A25" s="220" t="s">
        <v>118</v>
      </c>
      <c r="B25" s="220"/>
      <c r="C25" s="220"/>
      <c r="D25" s="220"/>
    </row>
    <row r="26" spans="1:4" ht="15.75" thickBot="1" x14ac:dyDescent="0.3">
      <c r="A26" s="202" t="s">
        <v>119</v>
      </c>
      <c r="B26" s="202"/>
      <c r="C26" s="202"/>
      <c r="D26" s="202"/>
    </row>
    <row r="27" spans="1:4" ht="15.75" thickBot="1" x14ac:dyDescent="0.3">
      <c r="A27" s="203" t="s">
        <v>120</v>
      </c>
      <c r="B27" s="204"/>
      <c r="C27" s="205"/>
      <c r="D27" s="19"/>
    </row>
    <row r="28" spans="1:4" ht="15.75" thickBot="1" x14ac:dyDescent="0.3">
      <c r="A28" s="203" t="s">
        <v>121</v>
      </c>
      <c r="B28" s="204"/>
      <c r="C28" s="205"/>
      <c r="D28" s="59" t="s">
        <v>18</v>
      </c>
    </row>
    <row r="29" spans="1:4" ht="15.75" thickBot="1" x14ac:dyDescent="0.3">
      <c r="A29" s="206" t="s">
        <v>122</v>
      </c>
      <c r="B29" s="207"/>
      <c r="C29" s="208"/>
      <c r="D29" s="19"/>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25" sqref="A25:D25"/>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9" t="s">
        <v>91</v>
      </c>
      <c r="B1" s="210"/>
      <c r="C1" s="210"/>
      <c r="D1" s="211"/>
    </row>
    <row r="2" spans="1:4" ht="15.75" thickBot="1" x14ac:dyDescent="0.3">
      <c r="A2" s="212" t="s">
        <v>92</v>
      </c>
      <c r="B2" s="14" t="s">
        <v>93</v>
      </c>
      <c r="C2" s="214" t="s">
        <v>94</v>
      </c>
      <c r="D2" s="215"/>
    </row>
    <row r="3" spans="1:4" ht="15.75" thickBot="1" x14ac:dyDescent="0.3">
      <c r="A3" s="213"/>
      <c r="B3" s="15" t="s">
        <v>95</v>
      </c>
      <c r="C3" s="17" t="s">
        <v>96</v>
      </c>
      <c r="D3" s="17" t="s">
        <v>87</v>
      </c>
    </row>
    <row r="4" spans="1:4" ht="15.75" thickBot="1" x14ac:dyDescent="0.3">
      <c r="A4" s="18">
        <v>1</v>
      </c>
      <c r="B4" s="16" t="s">
        <v>97</v>
      </c>
      <c r="C4" s="58" t="s">
        <v>18</v>
      </c>
      <c r="D4" s="58"/>
    </row>
    <row r="5" spans="1:4" ht="15.75" thickBot="1" x14ac:dyDescent="0.3">
      <c r="A5" s="18">
        <v>2</v>
      </c>
      <c r="B5" s="16" t="s">
        <v>98</v>
      </c>
      <c r="C5" s="58" t="s">
        <v>18</v>
      </c>
      <c r="D5" s="58"/>
    </row>
    <row r="6" spans="1:4" ht="15.75" thickBot="1" x14ac:dyDescent="0.3">
      <c r="A6" s="18">
        <v>3</v>
      </c>
      <c r="B6" s="16" t="s">
        <v>99</v>
      </c>
      <c r="C6" s="58" t="s">
        <v>18</v>
      </c>
      <c r="D6" s="58"/>
    </row>
    <row r="7" spans="1:4" ht="15.75" thickBot="1" x14ac:dyDescent="0.3">
      <c r="A7" s="18">
        <v>4</v>
      </c>
      <c r="B7" s="16" t="s">
        <v>100</v>
      </c>
      <c r="C7" s="58"/>
      <c r="D7" s="58" t="s">
        <v>18</v>
      </c>
    </row>
    <row r="8" spans="1:4" ht="15.75" thickBot="1" x14ac:dyDescent="0.3">
      <c r="A8" s="18">
        <v>5</v>
      </c>
      <c r="B8" s="16" t="s">
        <v>101</v>
      </c>
      <c r="C8" s="58" t="s">
        <v>18</v>
      </c>
      <c r="D8" s="58"/>
    </row>
    <row r="9" spans="1:4" ht="15.75" thickBot="1" x14ac:dyDescent="0.3">
      <c r="A9" s="18">
        <v>6</v>
      </c>
      <c r="B9" s="16" t="s">
        <v>102</v>
      </c>
      <c r="C9" s="58" t="s">
        <v>18</v>
      </c>
      <c r="D9" s="58"/>
    </row>
    <row r="10" spans="1:4" ht="15.75" thickBot="1" x14ac:dyDescent="0.3">
      <c r="A10" s="18">
        <v>7</v>
      </c>
      <c r="B10" s="16" t="s">
        <v>103</v>
      </c>
      <c r="C10" s="58" t="s">
        <v>18</v>
      </c>
      <c r="D10" s="58"/>
    </row>
    <row r="11" spans="1:4" ht="15.75" thickBot="1" x14ac:dyDescent="0.3">
      <c r="A11" s="18">
        <v>8</v>
      </c>
      <c r="B11" s="16" t="s">
        <v>104</v>
      </c>
      <c r="C11" s="58" t="s">
        <v>18</v>
      </c>
      <c r="D11" s="58"/>
    </row>
    <row r="12" spans="1:4" ht="15.75" thickBot="1" x14ac:dyDescent="0.3">
      <c r="A12" s="18">
        <v>9</v>
      </c>
      <c r="B12" s="16" t="s">
        <v>105</v>
      </c>
      <c r="C12" s="58"/>
      <c r="D12" s="58" t="s">
        <v>18</v>
      </c>
    </row>
    <row r="13" spans="1:4" ht="15.75" thickBot="1" x14ac:dyDescent="0.3">
      <c r="A13" s="18">
        <v>10</v>
      </c>
      <c r="B13" s="16" t="s">
        <v>106</v>
      </c>
      <c r="C13" s="58" t="s">
        <v>18</v>
      </c>
      <c r="D13" s="58"/>
    </row>
    <row r="14" spans="1:4" ht="15.75" thickBot="1" x14ac:dyDescent="0.3">
      <c r="A14" s="18">
        <v>11</v>
      </c>
      <c r="B14" s="16" t="s">
        <v>107</v>
      </c>
      <c r="C14" s="58" t="s">
        <v>18</v>
      </c>
      <c r="D14" s="58"/>
    </row>
    <row r="15" spans="1:4" ht="15.75" thickBot="1" x14ac:dyDescent="0.3">
      <c r="A15" s="18">
        <v>12</v>
      </c>
      <c r="B15" s="16" t="s">
        <v>108</v>
      </c>
      <c r="C15" s="58" t="s">
        <v>18</v>
      </c>
      <c r="D15" s="58"/>
    </row>
    <row r="16" spans="1:4" ht="15.75" thickBot="1" x14ac:dyDescent="0.3">
      <c r="A16" s="18">
        <v>13</v>
      </c>
      <c r="B16" s="16" t="s">
        <v>109</v>
      </c>
      <c r="C16" s="58" t="s">
        <v>18</v>
      </c>
      <c r="D16" s="58"/>
    </row>
    <row r="17" spans="1:4" ht="15.75" thickBot="1" x14ac:dyDescent="0.3">
      <c r="A17" s="18">
        <v>14</v>
      </c>
      <c r="B17" s="16" t="s">
        <v>110</v>
      </c>
      <c r="C17" s="58" t="s">
        <v>18</v>
      </c>
      <c r="D17" s="58"/>
    </row>
    <row r="18" spans="1:4" ht="15.75" thickBot="1" x14ac:dyDescent="0.3">
      <c r="A18" s="18">
        <v>15</v>
      </c>
      <c r="B18" s="16" t="s">
        <v>111</v>
      </c>
      <c r="C18" s="58"/>
      <c r="D18" s="58" t="s">
        <v>18</v>
      </c>
    </row>
    <row r="19" spans="1:4" ht="15.75" thickBot="1" x14ac:dyDescent="0.3">
      <c r="A19" s="18">
        <v>16</v>
      </c>
      <c r="B19" s="16" t="s">
        <v>112</v>
      </c>
      <c r="C19" s="58"/>
      <c r="D19" s="58" t="s">
        <v>18</v>
      </c>
    </row>
    <row r="20" spans="1:4" ht="15.75" thickBot="1" x14ac:dyDescent="0.3">
      <c r="A20" s="18">
        <v>17</v>
      </c>
      <c r="B20" s="16" t="s">
        <v>113</v>
      </c>
      <c r="C20" s="58"/>
      <c r="D20" s="58" t="s">
        <v>18</v>
      </c>
    </row>
    <row r="21" spans="1:4" ht="15.75" thickBot="1" x14ac:dyDescent="0.3">
      <c r="A21" s="18">
        <v>18</v>
      </c>
      <c r="B21" s="16" t="s">
        <v>114</v>
      </c>
      <c r="C21" s="58"/>
      <c r="D21" s="58" t="s">
        <v>18</v>
      </c>
    </row>
    <row r="22" spans="1:4" ht="15.75" thickBot="1" x14ac:dyDescent="0.3">
      <c r="A22" s="20">
        <v>19</v>
      </c>
      <c r="B22" s="16" t="s">
        <v>115</v>
      </c>
      <c r="C22" s="58"/>
      <c r="D22" s="58" t="s">
        <v>18</v>
      </c>
    </row>
    <row r="23" spans="1:4" x14ac:dyDescent="0.25">
      <c r="A23" s="216" t="s">
        <v>116</v>
      </c>
      <c r="B23" s="217"/>
      <c r="C23" s="217"/>
      <c r="D23" s="218"/>
    </row>
    <row r="24" spans="1:4" x14ac:dyDescent="0.25">
      <c r="A24" s="219" t="s">
        <v>117</v>
      </c>
      <c r="B24" s="219"/>
      <c r="C24" s="219"/>
      <c r="D24" s="219"/>
    </row>
    <row r="25" spans="1:4" x14ac:dyDescent="0.25">
      <c r="A25" s="220" t="s">
        <v>118</v>
      </c>
      <c r="B25" s="220"/>
      <c r="C25" s="220"/>
      <c r="D25" s="220"/>
    </row>
    <row r="26" spans="1:4" ht="15.75" thickBot="1" x14ac:dyDescent="0.3">
      <c r="A26" s="202" t="s">
        <v>119</v>
      </c>
      <c r="B26" s="202"/>
      <c r="C26" s="202"/>
      <c r="D26" s="202"/>
    </row>
    <row r="27" spans="1:4" ht="15.75" thickBot="1" x14ac:dyDescent="0.3">
      <c r="A27" s="203" t="s">
        <v>120</v>
      </c>
      <c r="B27" s="204"/>
      <c r="C27" s="205"/>
      <c r="D27" s="19"/>
    </row>
    <row r="28" spans="1:4" ht="15.75" thickBot="1" x14ac:dyDescent="0.3">
      <c r="A28" s="203" t="s">
        <v>121</v>
      </c>
      <c r="B28" s="204"/>
      <c r="C28" s="205"/>
      <c r="D28" s="61"/>
    </row>
    <row r="29" spans="1:4" ht="15.75" thickBot="1" x14ac:dyDescent="0.3">
      <c r="A29" s="206" t="s">
        <v>122</v>
      </c>
      <c r="B29" s="207"/>
      <c r="C29" s="208"/>
      <c r="D29" s="61" t="s">
        <v>18</v>
      </c>
    </row>
  </sheetData>
  <mergeCells count="10">
    <mergeCell ref="A27:C27"/>
    <mergeCell ref="A28:C28"/>
    <mergeCell ref="A29:C29"/>
    <mergeCell ref="A1:D1"/>
    <mergeCell ref="A2:A3"/>
    <mergeCell ref="C2:D2"/>
    <mergeCell ref="A23:D23"/>
    <mergeCell ref="A24:D24"/>
    <mergeCell ref="A25:D25"/>
    <mergeCell ref="A26:D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23" sqref="A23:D2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9" t="s">
        <v>91</v>
      </c>
      <c r="B1" s="210"/>
      <c r="C1" s="210"/>
      <c r="D1" s="211"/>
    </row>
    <row r="2" spans="1:4" ht="15.75" thickBot="1" x14ac:dyDescent="0.3">
      <c r="A2" s="212" t="s">
        <v>92</v>
      </c>
      <c r="B2" s="14" t="s">
        <v>93</v>
      </c>
      <c r="C2" s="214" t="s">
        <v>94</v>
      </c>
      <c r="D2" s="215"/>
    </row>
    <row r="3" spans="1:4" ht="15.75" thickBot="1" x14ac:dyDescent="0.3">
      <c r="A3" s="213"/>
      <c r="B3" s="15" t="s">
        <v>95</v>
      </c>
      <c r="C3" s="17" t="s">
        <v>96</v>
      </c>
      <c r="D3" s="17" t="s">
        <v>87</v>
      </c>
    </row>
    <row r="4" spans="1:4" ht="15.75" thickBot="1" x14ac:dyDescent="0.3">
      <c r="A4" s="18">
        <v>1</v>
      </c>
      <c r="B4" s="16" t="s">
        <v>97</v>
      </c>
      <c r="C4" s="58" t="s">
        <v>18</v>
      </c>
      <c r="D4" s="58"/>
    </row>
    <row r="5" spans="1:4" ht="15.75" thickBot="1" x14ac:dyDescent="0.3">
      <c r="A5" s="18">
        <v>2</v>
      </c>
      <c r="B5" s="16" t="s">
        <v>98</v>
      </c>
      <c r="C5" s="58" t="s">
        <v>18</v>
      </c>
      <c r="D5" s="58"/>
    </row>
    <row r="6" spans="1:4" ht="15.75" thickBot="1" x14ac:dyDescent="0.3">
      <c r="A6" s="18">
        <v>3</v>
      </c>
      <c r="B6" s="16" t="s">
        <v>99</v>
      </c>
      <c r="C6" s="58" t="s">
        <v>18</v>
      </c>
      <c r="D6" s="58"/>
    </row>
    <row r="7" spans="1:4" ht="15.75" thickBot="1" x14ac:dyDescent="0.3">
      <c r="A7" s="18">
        <v>4</v>
      </c>
      <c r="B7" s="16" t="s">
        <v>100</v>
      </c>
      <c r="C7" s="58"/>
      <c r="D7" s="58" t="s">
        <v>18</v>
      </c>
    </row>
    <row r="8" spans="1:4" ht="15.75" thickBot="1" x14ac:dyDescent="0.3">
      <c r="A8" s="18">
        <v>5</v>
      </c>
      <c r="B8" s="16" t="s">
        <v>101</v>
      </c>
      <c r="C8" s="58" t="s">
        <v>18</v>
      </c>
      <c r="D8" s="58"/>
    </row>
    <row r="9" spans="1:4" ht="15.75" thickBot="1" x14ac:dyDescent="0.3">
      <c r="A9" s="18">
        <v>6</v>
      </c>
      <c r="B9" s="16" t="s">
        <v>102</v>
      </c>
      <c r="C9" s="58" t="s">
        <v>18</v>
      </c>
      <c r="D9" s="58"/>
    </row>
    <row r="10" spans="1:4" ht="15.75" thickBot="1" x14ac:dyDescent="0.3">
      <c r="A10" s="18">
        <v>7</v>
      </c>
      <c r="B10" s="16" t="s">
        <v>103</v>
      </c>
      <c r="C10" s="58" t="s">
        <v>18</v>
      </c>
      <c r="D10" s="58"/>
    </row>
    <row r="11" spans="1:4" ht="15.75" thickBot="1" x14ac:dyDescent="0.3">
      <c r="A11" s="18">
        <v>8</v>
      </c>
      <c r="B11" s="16" t="s">
        <v>104</v>
      </c>
      <c r="C11" s="58" t="s">
        <v>18</v>
      </c>
      <c r="D11" s="58"/>
    </row>
    <row r="12" spans="1:4" ht="15.75" thickBot="1" x14ac:dyDescent="0.3">
      <c r="A12" s="18">
        <v>9</v>
      </c>
      <c r="B12" s="16" t="s">
        <v>105</v>
      </c>
      <c r="C12" s="58"/>
      <c r="D12" s="58" t="s">
        <v>18</v>
      </c>
    </row>
    <row r="13" spans="1:4" ht="15.75" thickBot="1" x14ac:dyDescent="0.3">
      <c r="A13" s="18">
        <v>10</v>
      </c>
      <c r="B13" s="16" t="s">
        <v>106</v>
      </c>
      <c r="C13" s="58" t="s">
        <v>18</v>
      </c>
      <c r="D13" s="58"/>
    </row>
    <row r="14" spans="1:4" ht="15.75" thickBot="1" x14ac:dyDescent="0.3">
      <c r="A14" s="18">
        <v>11</v>
      </c>
      <c r="B14" s="16" t="s">
        <v>107</v>
      </c>
      <c r="C14" s="58" t="s">
        <v>18</v>
      </c>
      <c r="D14" s="58"/>
    </row>
    <row r="15" spans="1:4" ht="15.75" thickBot="1" x14ac:dyDescent="0.3">
      <c r="A15" s="18">
        <v>12</v>
      </c>
      <c r="B15" s="16" t="s">
        <v>108</v>
      </c>
      <c r="C15" s="58" t="s">
        <v>18</v>
      </c>
      <c r="D15" s="58"/>
    </row>
    <row r="16" spans="1:4" ht="15.75" thickBot="1" x14ac:dyDescent="0.3">
      <c r="A16" s="18">
        <v>13</v>
      </c>
      <c r="B16" s="16" t="s">
        <v>109</v>
      </c>
      <c r="C16" s="58" t="s">
        <v>18</v>
      </c>
      <c r="D16" s="58"/>
    </row>
    <row r="17" spans="1:4" ht="15.75" thickBot="1" x14ac:dyDescent="0.3">
      <c r="A17" s="18">
        <v>14</v>
      </c>
      <c r="B17" s="16" t="s">
        <v>110</v>
      </c>
      <c r="C17" s="58" t="s">
        <v>18</v>
      </c>
      <c r="D17" s="58"/>
    </row>
    <row r="18" spans="1:4" ht="15.75" thickBot="1" x14ac:dyDescent="0.3">
      <c r="A18" s="18">
        <v>15</v>
      </c>
      <c r="B18" s="16" t="s">
        <v>111</v>
      </c>
      <c r="C18" s="58"/>
      <c r="D18" s="58" t="s">
        <v>18</v>
      </c>
    </row>
    <row r="19" spans="1:4" ht="15.75" thickBot="1" x14ac:dyDescent="0.3">
      <c r="A19" s="18">
        <v>16</v>
      </c>
      <c r="B19" s="16" t="s">
        <v>112</v>
      </c>
      <c r="C19" s="58"/>
      <c r="D19" s="58" t="s">
        <v>18</v>
      </c>
    </row>
    <row r="20" spans="1:4" ht="15.75" thickBot="1" x14ac:dyDescent="0.3">
      <c r="A20" s="18">
        <v>17</v>
      </c>
      <c r="B20" s="16" t="s">
        <v>113</v>
      </c>
      <c r="C20" s="58"/>
      <c r="D20" s="58" t="s">
        <v>18</v>
      </c>
    </row>
    <row r="21" spans="1:4" ht="15.75" thickBot="1" x14ac:dyDescent="0.3">
      <c r="A21" s="18">
        <v>18</v>
      </c>
      <c r="B21" s="16" t="s">
        <v>114</v>
      </c>
      <c r="C21" s="58"/>
      <c r="D21" s="58" t="s">
        <v>18</v>
      </c>
    </row>
    <row r="22" spans="1:4" ht="15.75" thickBot="1" x14ac:dyDescent="0.3">
      <c r="A22" s="20">
        <v>19</v>
      </c>
      <c r="B22" s="16" t="s">
        <v>115</v>
      </c>
      <c r="C22" s="58"/>
      <c r="D22" s="58" t="s">
        <v>18</v>
      </c>
    </row>
    <row r="23" spans="1:4" ht="28.5" customHeight="1" x14ac:dyDescent="0.25">
      <c r="A23" s="216" t="s">
        <v>116</v>
      </c>
      <c r="B23" s="217"/>
      <c r="C23" s="217"/>
      <c r="D23" s="218"/>
    </row>
    <row r="24" spans="1:4" x14ac:dyDescent="0.25">
      <c r="A24" s="219" t="s">
        <v>117</v>
      </c>
      <c r="B24" s="219"/>
      <c r="C24" s="219"/>
      <c r="D24" s="219"/>
    </row>
    <row r="25" spans="1:4" x14ac:dyDescent="0.25">
      <c r="A25" s="220" t="s">
        <v>118</v>
      </c>
      <c r="B25" s="220"/>
      <c r="C25" s="220"/>
      <c r="D25" s="220"/>
    </row>
    <row r="26" spans="1:4" ht="15.75" thickBot="1" x14ac:dyDescent="0.3">
      <c r="A26" s="202" t="s">
        <v>119</v>
      </c>
      <c r="B26" s="202"/>
      <c r="C26" s="202"/>
      <c r="D26" s="202"/>
    </row>
    <row r="27" spans="1:4" ht="15.75" thickBot="1" x14ac:dyDescent="0.3">
      <c r="A27" s="203" t="s">
        <v>120</v>
      </c>
      <c r="B27" s="204"/>
      <c r="C27" s="205"/>
      <c r="D27" s="19"/>
    </row>
    <row r="28" spans="1:4" ht="15.75" thickBot="1" x14ac:dyDescent="0.3">
      <c r="A28" s="203" t="s">
        <v>121</v>
      </c>
      <c r="B28" s="204"/>
      <c r="C28" s="205"/>
      <c r="D28" s="19"/>
    </row>
    <row r="29" spans="1:4" ht="15.75" thickBot="1" x14ac:dyDescent="0.3">
      <c r="A29" s="206" t="s">
        <v>122</v>
      </c>
      <c r="B29" s="207"/>
      <c r="C29" s="208"/>
      <c r="D29" s="60" t="s">
        <v>18</v>
      </c>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D30" sqref="D30"/>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9" t="s">
        <v>91</v>
      </c>
      <c r="B1" s="210"/>
      <c r="C1" s="210"/>
      <c r="D1" s="211"/>
    </row>
    <row r="2" spans="1:4" ht="15.75" thickBot="1" x14ac:dyDescent="0.3">
      <c r="A2" s="212" t="s">
        <v>92</v>
      </c>
      <c r="B2" s="14" t="s">
        <v>93</v>
      </c>
      <c r="C2" s="214" t="s">
        <v>94</v>
      </c>
      <c r="D2" s="215"/>
    </row>
    <row r="3" spans="1:4" ht="15.75" thickBot="1" x14ac:dyDescent="0.3">
      <c r="A3" s="213"/>
      <c r="B3" s="15" t="s">
        <v>95</v>
      </c>
      <c r="C3" s="17" t="s">
        <v>96</v>
      </c>
      <c r="D3" s="17" t="s">
        <v>87</v>
      </c>
    </row>
    <row r="4" spans="1:4" ht="15.75" thickBot="1" x14ac:dyDescent="0.3">
      <c r="A4" s="18">
        <v>1</v>
      </c>
      <c r="B4" s="16" t="s">
        <v>97</v>
      </c>
      <c r="C4" s="58" t="s">
        <v>18</v>
      </c>
      <c r="D4" s="58"/>
    </row>
    <row r="5" spans="1:4" ht="15.75" thickBot="1" x14ac:dyDescent="0.3">
      <c r="A5" s="18">
        <v>2</v>
      </c>
      <c r="B5" s="16" t="s">
        <v>98</v>
      </c>
      <c r="C5" s="58"/>
      <c r="D5" s="58" t="s">
        <v>18</v>
      </c>
    </row>
    <row r="6" spans="1:4" ht="15.75" thickBot="1" x14ac:dyDescent="0.3">
      <c r="A6" s="18">
        <v>3</v>
      </c>
      <c r="B6" s="16" t="s">
        <v>99</v>
      </c>
      <c r="C6" s="58"/>
      <c r="D6" s="58" t="s">
        <v>18</v>
      </c>
    </row>
    <row r="7" spans="1:4" ht="15.75" thickBot="1" x14ac:dyDescent="0.3">
      <c r="A7" s="18">
        <v>4</v>
      </c>
      <c r="B7" s="16" t="s">
        <v>100</v>
      </c>
      <c r="C7" s="58"/>
      <c r="D7" s="58" t="s">
        <v>18</v>
      </c>
    </row>
    <row r="8" spans="1:4" ht="15.75" thickBot="1" x14ac:dyDescent="0.3">
      <c r="A8" s="18">
        <v>5</v>
      </c>
      <c r="B8" s="16" t="s">
        <v>101</v>
      </c>
      <c r="C8" s="58"/>
      <c r="D8" s="58" t="s">
        <v>18</v>
      </c>
    </row>
    <row r="9" spans="1:4" ht="15.75" thickBot="1" x14ac:dyDescent="0.3">
      <c r="A9" s="18">
        <v>6</v>
      </c>
      <c r="B9" s="16" t="s">
        <v>102</v>
      </c>
      <c r="C9" s="58" t="s">
        <v>18</v>
      </c>
      <c r="D9" s="58"/>
    </row>
    <row r="10" spans="1:4" ht="15.75" thickBot="1" x14ac:dyDescent="0.3">
      <c r="A10" s="18">
        <v>7</v>
      </c>
      <c r="B10" s="16" t="s">
        <v>103</v>
      </c>
      <c r="C10" s="58"/>
      <c r="D10" s="58" t="s">
        <v>18</v>
      </c>
    </row>
    <row r="11" spans="1:4" ht="15.75" thickBot="1" x14ac:dyDescent="0.3">
      <c r="A11" s="18">
        <v>8</v>
      </c>
      <c r="B11" s="16" t="s">
        <v>104</v>
      </c>
      <c r="C11" s="58"/>
      <c r="D11" s="58" t="s">
        <v>18</v>
      </c>
    </row>
    <row r="12" spans="1:4" ht="15.75" thickBot="1" x14ac:dyDescent="0.3">
      <c r="A12" s="18">
        <v>9</v>
      </c>
      <c r="B12" s="16" t="s">
        <v>105</v>
      </c>
      <c r="C12" s="58"/>
      <c r="D12" s="58" t="s">
        <v>18</v>
      </c>
    </row>
    <row r="13" spans="1:4" ht="15.75" thickBot="1" x14ac:dyDescent="0.3">
      <c r="A13" s="18">
        <v>10</v>
      </c>
      <c r="B13" s="16" t="s">
        <v>106</v>
      </c>
      <c r="C13" s="58"/>
      <c r="D13" s="58" t="s">
        <v>18</v>
      </c>
    </row>
    <row r="14" spans="1:4" ht="15.75" thickBot="1" x14ac:dyDescent="0.3">
      <c r="A14" s="18">
        <v>11</v>
      </c>
      <c r="B14" s="16" t="s">
        <v>107</v>
      </c>
      <c r="C14" s="58"/>
      <c r="D14" s="58" t="s">
        <v>18</v>
      </c>
    </row>
    <row r="15" spans="1:4" ht="15.75" thickBot="1" x14ac:dyDescent="0.3">
      <c r="A15" s="18">
        <v>12</v>
      </c>
      <c r="B15" s="16" t="s">
        <v>108</v>
      </c>
      <c r="C15" s="58"/>
      <c r="D15" s="58" t="s">
        <v>18</v>
      </c>
    </row>
    <row r="16" spans="1:4" ht="15.75" thickBot="1" x14ac:dyDescent="0.3">
      <c r="A16" s="18">
        <v>13</v>
      </c>
      <c r="B16" s="16" t="s">
        <v>109</v>
      </c>
      <c r="C16" s="58"/>
      <c r="D16" s="58" t="s">
        <v>18</v>
      </c>
    </row>
    <row r="17" spans="1:4" ht="15.75" thickBot="1" x14ac:dyDescent="0.3">
      <c r="A17" s="18">
        <v>14</v>
      </c>
      <c r="B17" s="16" t="s">
        <v>110</v>
      </c>
      <c r="C17" s="58" t="s">
        <v>18</v>
      </c>
      <c r="D17" s="58"/>
    </row>
    <row r="18" spans="1:4" ht="15.75" thickBot="1" x14ac:dyDescent="0.3">
      <c r="A18" s="18">
        <v>15</v>
      </c>
      <c r="B18" s="16" t="s">
        <v>111</v>
      </c>
      <c r="C18" s="58"/>
      <c r="D18" s="58" t="s">
        <v>18</v>
      </c>
    </row>
    <row r="19" spans="1:4" ht="15.75" thickBot="1" x14ac:dyDescent="0.3">
      <c r="A19" s="18">
        <v>16</v>
      </c>
      <c r="B19" s="16" t="s">
        <v>112</v>
      </c>
      <c r="C19" s="58"/>
      <c r="D19" s="58" t="s">
        <v>18</v>
      </c>
    </row>
    <row r="20" spans="1:4" ht="15.75" thickBot="1" x14ac:dyDescent="0.3">
      <c r="A20" s="18">
        <v>17</v>
      </c>
      <c r="B20" s="16" t="s">
        <v>113</v>
      </c>
      <c r="C20" s="58"/>
      <c r="D20" s="58" t="s">
        <v>18</v>
      </c>
    </row>
    <row r="21" spans="1:4" ht="15.75" thickBot="1" x14ac:dyDescent="0.3">
      <c r="A21" s="18">
        <v>18</v>
      </c>
      <c r="B21" s="16" t="s">
        <v>114</v>
      </c>
      <c r="C21" s="58"/>
      <c r="D21" s="58" t="s">
        <v>18</v>
      </c>
    </row>
    <row r="22" spans="1:4" ht="15.75" thickBot="1" x14ac:dyDescent="0.3">
      <c r="A22" s="20">
        <v>19</v>
      </c>
      <c r="B22" s="16" t="s">
        <v>115</v>
      </c>
      <c r="C22" s="58"/>
      <c r="D22" s="58" t="s">
        <v>18</v>
      </c>
    </row>
    <row r="23" spans="1:4" ht="28.5" customHeight="1" x14ac:dyDescent="0.25">
      <c r="A23" s="216" t="s">
        <v>116</v>
      </c>
      <c r="B23" s="217"/>
      <c r="C23" s="217"/>
      <c r="D23" s="218"/>
    </row>
    <row r="24" spans="1:4" x14ac:dyDescent="0.25">
      <c r="A24" s="219" t="s">
        <v>117</v>
      </c>
      <c r="B24" s="219"/>
      <c r="C24" s="219"/>
      <c r="D24" s="219"/>
    </row>
    <row r="25" spans="1:4" x14ac:dyDescent="0.25">
      <c r="A25" s="220" t="s">
        <v>118</v>
      </c>
      <c r="B25" s="220"/>
      <c r="C25" s="220"/>
      <c r="D25" s="220"/>
    </row>
    <row r="26" spans="1:4" ht="15.75" thickBot="1" x14ac:dyDescent="0.3">
      <c r="A26" s="202" t="s">
        <v>119</v>
      </c>
      <c r="B26" s="202"/>
      <c r="C26" s="202"/>
      <c r="D26" s="202"/>
    </row>
    <row r="27" spans="1:4" ht="15.75" thickBot="1" x14ac:dyDescent="0.3">
      <c r="A27" s="203" t="s">
        <v>120</v>
      </c>
      <c r="B27" s="204"/>
      <c r="C27" s="205"/>
      <c r="D27" s="60" t="s">
        <v>18</v>
      </c>
    </row>
    <row r="28" spans="1:4" ht="15.75" thickBot="1" x14ac:dyDescent="0.3">
      <c r="A28" s="203" t="s">
        <v>121</v>
      </c>
      <c r="B28" s="204"/>
      <c r="C28" s="205"/>
      <c r="D28" s="19"/>
    </row>
    <row r="29" spans="1:4" ht="15.75" thickBot="1" x14ac:dyDescent="0.3">
      <c r="A29" s="206" t="s">
        <v>122</v>
      </c>
      <c r="B29" s="207"/>
      <c r="C29" s="208"/>
      <c r="D29" s="60"/>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workbookViewId="0">
      <selection activeCell="A17" sqref="A17"/>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45</v>
      </c>
      <c r="B2" t="s">
        <v>46</v>
      </c>
      <c r="D2" t="s">
        <v>160</v>
      </c>
      <c r="I2" s="5" t="s">
        <v>62</v>
      </c>
      <c r="J2" t="s">
        <v>161</v>
      </c>
      <c r="K2" t="s">
        <v>162</v>
      </c>
    </row>
    <row r="3" spans="1:12" ht="31.5" x14ac:dyDescent="0.25">
      <c r="A3" t="s">
        <v>163</v>
      </c>
      <c r="B3" t="s">
        <v>151</v>
      </c>
      <c r="D3" t="s">
        <v>164</v>
      </c>
      <c r="E3" t="s">
        <v>151</v>
      </c>
      <c r="I3" s="8" t="s">
        <v>74</v>
      </c>
      <c r="J3" t="s">
        <v>165</v>
      </c>
      <c r="K3" t="s">
        <v>166</v>
      </c>
    </row>
    <row r="4" spans="1:12" ht="31.5" x14ac:dyDescent="0.25">
      <c r="A4" t="s">
        <v>60</v>
      </c>
      <c r="B4" t="s">
        <v>61</v>
      </c>
      <c r="D4" t="s">
        <v>167</v>
      </c>
      <c r="E4" t="s">
        <v>168</v>
      </c>
      <c r="I4" s="11" t="s">
        <v>76</v>
      </c>
      <c r="J4" t="s">
        <v>77</v>
      </c>
      <c r="K4" t="s">
        <v>169</v>
      </c>
    </row>
    <row r="5" spans="1:12" ht="63" x14ac:dyDescent="0.25">
      <c r="A5" t="s">
        <v>139</v>
      </c>
      <c r="B5" t="s">
        <v>126</v>
      </c>
      <c r="D5" t="s">
        <v>170</v>
      </c>
      <c r="E5" t="s">
        <v>171</v>
      </c>
      <c r="I5" s="8" t="s">
        <v>79</v>
      </c>
      <c r="J5" t="s">
        <v>172</v>
      </c>
      <c r="K5" t="s">
        <v>80</v>
      </c>
      <c r="L5" t="s">
        <v>173</v>
      </c>
    </row>
    <row r="6" spans="1:12" ht="31.5" x14ac:dyDescent="0.25">
      <c r="A6" t="s">
        <v>174</v>
      </c>
      <c r="D6" t="s">
        <v>175</v>
      </c>
      <c r="E6" t="s">
        <v>151</v>
      </c>
      <c r="I6" s="8" t="s">
        <v>83</v>
      </c>
      <c r="J6" t="s">
        <v>176</v>
      </c>
      <c r="K6" t="s">
        <v>177</v>
      </c>
    </row>
    <row r="7" spans="1:12" ht="47.25" x14ac:dyDescent="0.25">
      <c r="A7" t="s">
        <v>178</v>
      </c>
      <c r="D7" t="s">
        <v>179</v>
      </c>
      <c r="E7" t="s">
        <v>168</v>
      </c>
      <c r="I7" s="8" t="s">
        <v>85</v>
      </c>
      <c r="J7" s="21" t="s">
        <v>180</v>
      </c>
      <c r="K7" s="21" t="s">
        <v>181</v>
      </c>
    </row>
    <row r="8" spans="1:12" ht="31.5" x14ac:dyDescent="0.25">
      <c r="D8" t="s">
        <v>182</v>
      </c>
      <c r="E8" t="s">
        <v>171</v>
      </c>
      <c r="I8" s="13" t="s">
        <v>89</v>
      </c>
      <c r="J8" t="s">
        <v>183</v>
      </c>
      <c r="K8" t="s">
        <v>184</v>
      </c>
      <c r="L8" t="s">
        <v>185</v>
      </c>
    </row>
    <row r="9" spans="1:12" x14ac:dyDescent="0.25">
      <c r="A9" t="s">
        <v>186</v>
      </c>
      <c r="D9" t="s">
        <v>187</v>
      </c>
      <c r="E9" t="s">
        <v>151</v>
      </c>
    </row>
    <row r="10" spans="1:12" x14ac:dyDescent="0.25">
      <c r="D10" t="s">
        <v>188</v>
      </c>
      <c r="E10" t="s">
        <v>168</v>
      </c>
    </row>
    <row r="11" spans="1:12" x14ac:dyDescent="0.25">
      <c r="A11" t="s">
        <v>66</v>
      </c>
      <c r="D11" t="s">
        <v>189</v>
      </c>
      <c r="E11" t="s">
        <v>171</v>
      </c>
    </row>
    <row r="12" spans="1:12" x14ac:dyDescent="0.25">
      <c r="A12" t="s">
        <v>190</v>
      </c>
      <c r="D12" t="s">
        <v>191</v>
      </c>
      <c r="E12" t="s">
        <v>168</v>
      </c>
    </row>
    <row r="13" spans="1:12" x14ac:dyDescent="0.25">
      <c r="D13" t="s">
        <v>192</v>
      </c>
      <c r="E13" t="s">
        <v>168</v>
      </c>
    </row>
    <row r="14" spans="1:12" x14ac:dyDescent="0.25">
      <c r="D14" t="s">
        <v>193</v>
      </c>
      <c r="E14" t="s">
        <v>171</v>
      </c>
    </row>
    <row r="15" spans="1:12" x14ac:dyDescent="0.25">
      <c r="D15" t="s">
        <v>194</v>
      </c>
      <c r="E15" t="s">
        <v>168</v>
      </c>
    </row>
    <row r="16" spans="1:12" x14ac:dyDescent="0.25">
      <c r="A16" t="s">
        <v>134</v>
      </c>
      <c r="D16" t="s">
        <v>195</v>
      </c>
      <c r="E16" t="s">
        <v>168</v>
      </c>
    </row>
    <row r="17" spans="1:5" x14ac:dyDescent="0.25">
      <c r="A17" t="s">
        <v>96</v>
      </c>
      <c r="D17" t="s">
        <v>196</v>
      </c>
      <c r="E17" t="s">
        <v>171</v>
      </c>
    </row>
    <row r="18" spans="1:5" x14ac:dyDescent="0.25">
      <c r="A18"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7" ma:contentTypeDescription="Crear nuevo documento." ma:contentTypeScope="" ma:versionID="bf8ed9edae27faef25d81870691d2e91">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53f429d4c97a047e3e9a12ccf7533661"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4AE119-0907-4A09-8672-FF36F0F8FBAC}">
  <ds:schemaRefs>
    <ds:schemaRef ds:uri="http://schemas.microsoft.com/sharepoint/v3/contenttype/forms"/>
  </ds:schemaRefs>
</ds:datastoreItem>
</file>

<file path=customXml/itemProps2.xml><?xml version="1.0" encoding="utf-8"?>
<ds:datastoreItem xmlns:ds="http://schemas.openxmlformats.org/officeDocument/2006/customXml" ds:itemID="{E30D312D-F33A-4ACD-B551-D56D9F7B0FA3}">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3.xml><?xml version="1.0" encoding="utf-8"?>
<ds:datastoreItem xmlns:ds="http://schemas.openxmlformats.org/officeDocument/2006/customXml" ds:itemID="{38D332BB-F640-4863-BA13-421943FA2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Procesos Misionales</vt:lpstr>
      <vt:lpstr>ENCUESTA DE IMPACTO R1</vt:lpstr>
      <vt:lpstr>ENCUESTA DE IMPACTO R2</vt:lpstr>
      <vt:lpstr>ENCUESTA DE IMPACTO R3</vt:lpstr>
      <vt:lpstr>ENCUESTA DE IMPACTO R4</vt:lpstr>
      <vt:lpstr>Datos</vt:lpstr>
      <vt:lpstr>'Procesos Misionales'!Área_de_impresión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Carlos Andres, Guerra Jimenez</cp:lastModifiedBy>
  <cp:revision/>
  <dcterms:created xsi:type="dcterms:W3CDTF">2020-01-16T20:08:19Z</dcterms:created>
  <dcterms:modified xsi:type="dcterms:W3CDTF">2024-01-10T19:53:39Z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